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0" windowHeight="11160" tabRatio="610"/>
  </bookViews>
  <sheets>
    <sheet name="NOTES" sheetId="1" r:id="rId1"/>
    <sheet name="Fin Position" sheetId="2" r:id="rId2"/>
    <sheet name="Cum Rec &amp; Pmt" sheetId="4" r:id="rId3"/>
    <sheet name="Cash Flow" sheetId="5" r:id="rId4"/>
    <sheet name="RECON" sheetId="12" r:id="rId5"/>
  </sheets>
  <definedNames>
    <definedName name="_xlnm.Print_Area" localSheetId="0">NOTES!$A$1:$H$307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6" i="4" l="1"/>
  <c r="F66" i="4"/>
  <c r="D66" i="4"/>
  <c r="C66" i="4"/>
  <c r="H65" i="4"/>
  <c r="E65" i="4"/>
  <c r="H64" i="4"/>
  <c r="E64" i="4"/>
  <c r="H63" i="4"/>
  <c r="E63" i="4"/>
  <c r="H62" i="4"/>
  <c r="E62" i="4"/>
  <c r="G58" i="4"/>
  <c r="G59" i="4" s="1"/>
  <c r="F58" i="4"/>
  <c r="F59" i="4" s="1"/>
  <c r="D58" i="4"/>
  <c r="D59" i="4" s="1"/>
  <c r="C58" i="4"/>
  <c r="H57" i="4"/>
  <c r="E57" i="4"/>
  <c r="H56" i="4"/>
  <c r="E56" i="4"/>
  <c r="H55" i="4"/>
  <c r="E55" i="4"/>
  <c r="H54" i="4"/>
  <c r="E54" i="4"/>
  <c r="H53" i="4"/>
  <c r="E53" i="4"/>
  <c r="H52" i="4"/>
  <c r="E52" i="4"/>
  <c r="H51" i="4"/>
  <c r="E51" i="4"/>
  <c r="H50" i="4"/>
  <c r="E50" i="4"/>
  <c r="F504" i="1"/>
  <c r="F505" i="1"/>
  <c r="F506" i="1"/>
  <c r="D507" i="1"/>
  <c r="E507" i="1"/>
  <c r="G507" i="1"/>
  <c r="E331" i="1"/>
  <c r="D331" i="1"/>
  <c r="F507" i="1" l="1"/>
  <c r="H66" i="4"/>
  <c r="H58" i="4"/>
  <c r="D68" i="4"/>
  <c r="G68" i="4"/>
  <c r="H59" i="4"/>
  <c r="E66" i="4"/>
  <c r="E58" i="4"/>
  <c r="C59" i="4"/>
  <c r="E59" i="4" s="1"/>
  <c r="C331" i="1"/>
  <c r="E432" i="1"/>
  <c r="E488" i="1"/>
  <c r="D494" i="1"/>
  <c r="D493" i="1"/>
  <c r="C493" i="1" s="1"/>
  <c r="E494" i="1"/>
  <c r="C487" i="1"/>
  <c r="E482" i="1"/>
  <c r="C482" i="1"/>
  <c r="E449" i="1"/>
  <c r="D449" i="1"/>
  <c r="D444" i="1"/>
  <c r="C444" i="1" s="1"/>
  <c r="C418" i="1"/>
  <c r="C419" i="1"/>
  <c r="C420" i="1"/>
  <c r="C421" i="1"/>
  <c r="C422" i="1"/>
  <c r="C417" i="1"/>
  <c r="D423" i="1"/>
  <c r="C404" i="1"/>
  <c r="C405" i="1"/>
  <c r="C406" i="1"/>
  <c r="C407" i="1"/>
  <c r="C408" i="1"/>
  <c r="C409" i="1"/>
  <c r="C410" i="1"/>
  <c r="C411" i="1"/>
  <c r="C412" i="1"/>
  <c r="C403" i="1"/>
  <c r="E423" i="1"/>
  <c r="D413" i="1"/>
  <c r="E413" i="1"/>
  <c r="C393" i="1"/>
  <c r="C392" i="1"/>
  <c r="D394" i="1"/>
  <c r="E394" i="1"/>
  <c r="C387" i="1"/>
  <c r="E388" i="1"/>
  <c r="D386" i="1"/>
  <c r="D388" i="1" s="1"/>
  <c r="E380" i="1"/>
  <c r="C379" i="1"/>
  <c r="C378" i="1"/>
  <c r="C377" i="1"/>
  <c r="D380" i="1"/>
  <c r="C369" i="1"/>
  <c r="C370" i="1"/>
  <c r="C371" i="1"/>
  <c r="C372" i="1"/>
  <c r="C368" i="1"/>
  <c r="D373" i="1"/>
  <c r="E373" i="1"/>
  <c r="C363" i="1"/>
  <c r="E364" i="1"/>
  <c r="D364" i="1"/>
  <c r="C358" i="1"/>
  <c r="E359" i="1"/>
  <c r="D359" i="1"/>
  <c r="C343" i="1"/>
  <c r="C344" i="1"/>
  <c r="C345" i="1"/>
  <c r="C346" i="1"/>
  <c r="C347" i="1"/>
  <c r="C348" i="1"/>
  <c r="C349" i="1"/>
  <c r="C350" i="1"/>
  <c r="C351" i="1"/>
  <c r="C352" i="1"/>
  <c r="C342" i="1"/>
  <c r="D353" i="1"/>
  <c r="E353" i="1"/>
  <c r="C335" i="1"/>
  <c r="C336" i="1"/>
  <c r="C337" i="1"/>
  <c r="C334" i="1"/>
  <c r="E338" i="1"/>
  <c r="D338" i="1"/>
  <c r="C325" i="1"/>
  <c r="C328" i="1"/>
  <c r="C329" i="1"/>
  <c r="C330" i="1"/>
  <c r="C324" i="1"/>
  <c r="D482" i="1"/>
  <c r="G136" i="1"/>
  <c r="G224" i="1"/>
  <c r="F224" i="1"/>
  <c r="C136" i="1"/>
  <c r="C200" i="1"/>
  <c r="C189" i="1"/>
  <c r="H242" i="1"/>
  <c r="H243" i="1"/>
  <c r="H245" i="1"/>
  <c r="H246" i="1"/>
  <c r="H241" i="1"/>
  <c r="G273" i="1"/>
  <c r="F273" i="1"/>
  <c r="D273" i="1"/>
  <c r="C273" i="1"/>
  <c r="E265" i="1"/>
  <c r="E242" i="1"/>
  <c r="E244" i="1"/>
  <c r="E245" i="1"/>
  <c r="E246" i="1"/>
  <c r="E247" i="1"/>
  <c r="E248" i="1"/>
  <c r="E251" i="1"/>
  <c r="E252" i="1"/>
  <c r="E241" i="1"/>
  <c r="H228" i="1"/>
  <c r="H229" i="1"/>
  <c r="H230" i="1"/>
  <c r="H231" i="1"/>
  <c r="H232" i="1"/>
  <c r="H227" i="1"/>
  <c r="E229" i="1"/>
  <c r="E230" i="1"/>
  <c r="E232" i="1"/>
  <c r="E227" i="1"/>
  <c r="D233" i="1"/>
  <c r="F233" i="1"/>
  <c r="G233" i="1"/>
  <c r="C224" i="1"/>
  <c r="H218" i="1"/>
  <c r="F219" i="1"/>
  <c r="G219" i="1"/>
  <c r="E218" i="1"/>
  <c r="C219" i="1"/>
  <c r="D219" i="1"/>
  <c r="H213" i="1"/>
  <c r="G214" i="1"/>
  <c r="F214" i="1"/>
  <c r="E213" i="1"/>
  <c r="D214" i="1"/>
  <c r="C214" i="1"/>
  <c r="H208" i="1"/>
  <c r="H209" i="1"/>
  <c r="H207" i="1"/>
  <c r="E209" i="1"/>
  <c r="E207" i="1"/>
  <c r="G210" i="1"/>
  <c r="F210" i="1"/>
  <c r="D210" i="1"/>
  <c r="C210" i="1"/>
  <c r="H203" i="1"/>
  <c r="E203" i="1"/>
  <c r="H194" i="1"/>
  <c r="H195" i="1"/>
  <c r="H196" i="1"/>
  <c r="H197" i="1"/>
  <c r="H198" i="1"/>
  <c r="H199" i="1"/>
  <c r="H193" i="1"/>
  <c r="E193" i="1"/>
  <c r="E194" i="1"/>
  <c r="E196" i="1"/>
  <c r="E197" i="1"/>
  <c r="G204" i="1"/>
  <c r="F204" i="1"/>
  <c r="D204" i="1"/>
  <c r="D200" i="1"/>
  <c r="G200" i="1"/>
  <c r="F200" i="1"/>
  <c r="H182" i="1"/>
  <c r="H183" i="1"/>
  <c r="H184" i="1"/>
  <c r="H185" i="1"/>
  <c r="H186" i="1"/>
  <c r="H187" i="1"/>
  <c r="H188" i="1"/>
  <c r="H181" i="1"/>
  <c r="G189" i="1"/>
  <c r="F189" i="1"/>
  <c r="E183" i="1"/>
  <c r="E184" i="1"/>
  <c r="E186" i="1"/>
  <c r="E187" i="1"/>
  <c r="E188" i="1"/>
  <c r="E181" i="1"/>
  <c r="D189" i="1"/>
  <c r="H172" i="1"/>
  <c r="H173" i="1"/>
  <c r="H174" i="1"/>
  <c r="H175" i="1"/>
  <c r="H176" i="1"/>
  <c r="H171" i="1"/>
  <c r="G177" i="1"/>
  <c r="F177" i="1"/>
  <c r="E172" i="1"/>
  <c r="E173" i="1"/>
  <c r="E174" i="1"/>
  <c r="E175" i="1"/>
  <c r="E176" i="1"/>
  <c r="E171" i="1"/>
  <c r="D177" i="1"/>
  <c r="H166" i="1"/>
  <c r="F163" i="1"/>
  <c r="G163" i="1"/>
  <c r="H157" i="1"/>
  <c r="H158" i="1"/>
  <c r="H159" i="1"/>
  <c r="H161" i="1"/>
  <c r="H162" i="1"/>
  <c r="H156" i="1"/>
  <c r="E157" i="1"/>
  <c r="E158" i="1"/>
  <c r="E159" i="1"/>
  <c r="E161" i="1"/>
  <c r="E156" i="1"/>
  <c r="D163" i="1"/>
  <c r="C163" i="1"/>
  <c r="H144" i="1"/>
  <c r="H145" i="1"/>
  <c r="H146" i="1"/>
  <c r="H147" i="1"/>
  <c r="H148" i="1"/>
  <c r="H149" i="1"/>
  <c r="H150" i="1"/>
  <c r="H151" i="1"/>
  <c r="H152" i="1"/>
  <c r="H143" i="1"/>
  <c r="G153" i="1"/>
  <c r="F153" i="1"/>
  <c r="E145" i="1"/>
  <c r="E146" i="1"/>
  <c r="E147" i="1"/>
  <c r="E148" i="1"/>
  <c r="E152" i="1"/>
  <c r="E144" i="1"/>
  <c r="D153" i="1"/>
  <c r="H133" i="1"/>
  <c r="H134" i="1"/>
  <c r="H135" i="1"/>
  <c r="H132" i="1"/>
  <c r="F136" i="1"/>
  <c r="D136" i="1"/>
  <c r="E133" i="1"/>
  <c r="E134" i="1"/>
  <c r="E132" i="1"/>
  <c r="C353" i="1" l="1"/>
  <c r="C494" i="1"/>
  <c r="C373" i="1"/>
  <c r="C338" i="1"/>
  <c r="C413" i="1"/>
  <c r="C423" i="1"/>
  <c r="C449" i="1"/>
  <c r="D382" i="1"/>
  <c r="D445" i="1" s="1"/>
  <c r="D446" i="1" s="1"/>
  <c r="C359" i="1"/>
  <c r="C394" i="1"/>
  <c r="C388" i="1"/>
  <c r="C364" i="1"/>
  <c r="C386" i="1"/>
  <c r="C380" i="1"/>
  <c r="E382" i="1"/>
  <c r="E189" i="1"/>
  <c r="F220" i="1"/>
  <c r="H214" i="1"/>
  <c r="D220" i="1"/>
  <c r="H153" i="1"/>
  <c r="H204" i="1"/>
  <c r="H210" i="1"/>
  <c r="E219" i="1"/>
  <c r="H273" i="1"/>
  <c r="E163" i="1"/>
  <c r="H177" i="1"/>
  <c r="E210" i="1"/>
  <c r="H163" i="1"/>
  <c r="E214" i="1"/>
  <c r="H219" i="1"/>
  <c r="H233" i="1"/>
  <c r="H189" i="1"/>
  <c r="H200" i="1"/>
  <c r="E200" i="1"/>
  <c r="E136" i="1"/>
  <c r="H136" i="1"/>
  <c r="H126" i="1"/>
  <c r="H125" i="1"/>
  <c r="G128" i="1"/>
  <c r="G137" i="1" s="1"/>
  <c r="F128" i="1"/>
  <c r="F137" i="1" s="1"/>
  <c r="E126" i="1"/>
  <c r="E125" i="1"/>
  <c r="D128" i="1"/>
  <c r="D137" i="1" s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54" i="1"/>
  <c r="G81" i="1"/>
  <c r="F81" i="1"/>
  <c r="E63" i="1"/>
  <c r="E77" i="1"/>
  <c r="E78" i="1"/>
  <c r="E79" i="1"/>
  <c r="E76" i="1"/>
  <c r="E66" i="1"/>
  <c r="E67" i="1"/>
  <c r="E68" i="1"/>
  <c r="E69" i="1"/>
  <c r="E70" i="1"/>
  <c r="E71" i="1"/>
  <c r="E72" i="1"/>
  <c r="E73" i="1"/>
  <c r="E74" i="1"/>
  <c r="E65" i="1"/>
  <c r="E55" i="1"/>
  <c r="E56" i="1"/>
  <c r="E57" i="1"/>
  <c r="E58" i="1"/>
  <c r="E59" i="1"/>
  <c r="E60" i="1"/>
  <c r="E61" i="1"/>
  <c r="E54" i="1"/>
  <c r="C25" i="1"/>
  <c r="D18" i="1"/>
  <c r="H107" i="1"/>
  <c r="G108" i="1"/>
  <c r="F108" i="1"/>
  <c r="E107" i="1"/>
  <c r="D108" i="1"/>
  <c r="H101" i="1"/>
  <c r="H100" i="1"/>
  <c r="G103" i="1"/>
  <c r="F103" i="1"/>
  <c r="E102" i="1"/>
  <c r="E100" i="1"/>
  <c r="D103" i="1"/>
  <c r="H89" i="1"/>
  <c r="H90" i="1"/>
  <c r="H91" i="1"/>
  <c r="H92" i="1"/>
  <c r="H93" i="1"/>
  <c r="H88" i="1"/>
  <c r="H85" i="1"/>
  <c r="G97" i="1"/>
  <c r="F97" i="1"/>
  <c r="E89" i="1"/>
  <c r="E90" i="1"/>
  <c r="E91" i="1"/>
  <c r="E92" i="1"/>
  <c r="E93" i="1"/>
  <c r="E95" i="1"/>
  <c r="E88" i="1"/>
  <c r="E85" i="1"/>
  <c r="D97" i="1"/>
  <c r="D81" i="1"/>
  <c r="H44" i="1"/>
  <c r="H45" i="1"/>
  <c r="H43" i="1"/>
  <c r="G46" i="1"/>
  <c r="F46" i="1"/>
  <c r="E44" i="1"/>
  <c r="E45" i="1"/>
  <c r="E43" i="1"/>
  <c r="D46" i="1"/>
  <c r="H38" i="1"/>
  <c r="H39" i="1"/>
  <c r="H37" i="1"/>
  <c r="H35" i="1"/>
  <c r="G40" i="1"/>
  <c r="F40" i="1"/>
  <c r="E36" i="1"/>
  <c r="E37" i="1"/>
  <c r="E38" i="1"/>
  <c r="E39" i="1"/>
  <c r="E35" i="1"/>
  <c r="D40" i="1"/>
  <c r="H23" i="1"/>
  <c r="H22" i="1"/>
  <c r="F25" i="1"/>
  <c r="E22" i="1"/>
  <c r="E21" i="1"/>
  <c r="H12" i="1"/>
  <c r="H13" i="1"/>
  <c r="H14" i="1"/>
  <c r="H15" i="1"/>
  <c r="H16" i="1"/>
  <c r="H17" i="1"/>
  <c r="H11" i="1"/>
  <c r="G18" i="1"/>
  <c r="F18" i="1"/>
  <c r="C18" i="1"/>
  <c r="E12" i="1"/>
  <c r="E13" i="1"/>
  <c r="E14" i="1"/>
  <c r="E15" i="1"/>
  <c r="E16" i="1"/>
  <c r="E11" i="1"/>
  <c r="C382" i="1" l="1"/>
  <c r="E445" i="1"/>
  <c r="E446" i="1" s="1"/>
  <c r="C446" i="1" s="1"/>
  <c r="F235" i="1"/>
  <c r="F302" i="1" s="1"/>
  <c r="D235" i="1"/>
  <c r="D302" i="1" s="1"/>
  <c r="H137" i="1"/>
  <c r="H103" i="1"/>
  <c r="F109" i="1"/>
  <c r="F110" i="1" s="1"/>
  <c r="H81" i="1"/>
  <c r="H128" i="1"/>
  <c r="H97" i="1"/>
  <c r="H40" i="1"/>
  <c r="H108" i="1"/>
  <c r="H46" i="1"/>
  <c r="H18" i="1"/>
  <c r="D40" i="5"/>
  <c r="E450" i="1" s="1"/>
  <c r="D38" i="5"/>
  <c r="D29" i="5"/>
  <c r="D22" i="5"/>
  <c r="C12" i="5"/>
  <c r="D41" i="5" l="1"/>
  <c r="C445" i="1"/>
  <c r="C18" i="5"/>
  <c r="C17" i="5"/>
  <c r="C15" i="5"/>
  <c r="C16" i="5"/>
  <c r="H22" i="4"/>
  <c r="H23" i="4"/>
  <c r="H24" i="4"/>
  <c r="H25" i="4"/>
  <c r="H26" i="4"/>
  <c r="H21" i="4"/>
  <c r="G27" i="4"/>
  <c r="F27" i="4"/>
  <c r="F28" i="4" s="1"/>
  <c r="E22" i="4"/>
  <c r="E23" i="4"/>
  <c r="E24" i="4"/>
  <c r="E25" i="4"/>
  <c r="E26" i="4"/>
  <c r="E21" i="4"/>
  <c r="D27" i="4"/>
  <c r="C27" i="4"/>
  <c r="C28" i="4" s="1"/>
  <c r="G17" i="4"/>
  <c r="G18" i="4" s="1"/>
  <c r="F17" i="4"/>
  <c r="F18" i="4" s="1"/>
  <c r="D17" i="4"/>
  <c r="D18" i="4" s="1"/>
  <c r="C17" i="4"/>
  <c r="C18" i="4" s="1"/>
  <c r="H10" i="4"/>
  <c r="H11" i="4"/>
  <c r="H12" i="4"/>
  <c r="H13" i="4"/>
  <c r="H14" i="4"/>
  <c r="H15" i="4"/>
  <c r="H16" i="4"/>
  <c r="H9" i="4"/>
  <c r="E10" i="4"/>
  <c r="E11" i="4"/>
  <c r="E12" i="4"/>
  <c r="E13" i="4"/>
  <c r="E14" i="4"/>
  <c r="E15" i="4"/>
  <c r="E16" i="4"/>
  <c r="E9" i="4"/>
  <c r="E27" i="4" l="1"/>
  <c r="H27" i="4"/>
  <c r="G28" i="4"/>
  <c r="G31" i="4" s="1"/>
  <c r="D28" i="4"/>
  <c r="E28" i="4" s="1"/>
  <c r="H17" i="4"/>
  <c r="H18" i="4"/>
  <c r="H28" i="4"/>
  <c r="E17" i="4"/>
  <c r="E18" i="4"/>
  <c r="C103" i="1"/>
  <c r="E103" i="1" s="1"/>
  <c r="D31" i="4" l="1"/>
  <c r="E39" i="2"/>
  <c r="C39" i="2" l="1"/>
  <c r="D495" i="1" s="1"/>
  <c r="E495" i="1"/>
  <c r="C46" i="1"/>
  <c r="E46" i="1" s="1"/>
  <c r="C495" i="1" l="1"/>
  <c r="C37" i="5"/>
  <c r="C29" i="5"/>
  <c r="C34" i="5" l="1"/>
  <c r="C204" i="1"/>
  <c r="E204" i="1" s="1"/>
  <c r="G167" i="1"/>
  <c r="G220" i="1" s="1"/>
  <c r="G235" i="1" s="1"/>
  <c r="G302" i="1" s="1"/>
  <c r="H302" i="1" s="1"/>
  <c r="E167" i="1"/>
  <c r="G25" i="1"/>
  <c r="H167" i="1" l="1"/>
  <c r="H25" i="1"/>
  <c r="G109" i="1"/>
  <c r="G110" i="1" s="1"/>
  <c r="F482" i="1"/>
  <c r="E13" i="2"/>
  <c r="C26" i="2" l="1"/>
  <c r="C18" i="2"/>
  <c r="E294" i="1"/>
  <c r="C167" i="1"/>
  <c r="C233" i="1"/>
  <c r="C234" i="1"/>
  <c r="D234" i="1" s="1"/>
  <c r="C153" i="1"/>
  <c r="E153" i="1" l="1"/>
  <c r="E233" i="1"/>
  <c r="C177" i="1" l="1"/>
  <c r="C220" i="1" s="1"/>
  <c r="C128" i="1"/>
  <c r="E128" i="1" s="1"/>
  <c r="E177" i="1" l="1"/>
  <c r="C108" i="1"/>
  <c r="E108" i="1" s="1"/>
  <c r="E279" i="1" l="1"/>
  <c r="E276" i="1"/>
  <c r="C97" i="1"/>
  <c r="E97" i="1" s="1"/>
  <c r="E285" i="1"/>
  <c r="E214" i="12"/>
  <c r="E215" i="12" s="1"/>
  <c r="E26" i="2"/>
  <c r="E33" i="2" s="1"/>
  <c r="D12" i="5" l="1"/>
  <c r="E137" i="1" l="1"/>
  <c r="C31" i="2" l="1"/>
  <c r="D20" i="5"/>
  <c r="E234" i="1" l="1"/>
  <c r="C81" i="1"/>
  <c r="E81" i="1" s="1"/>
  <c r="C40" i="1"/>
  <c r="C109" i="1" l="1"/>
  <c r="C110" i="1" s="1"/>
  <c r="E40" i="1"/>
  <c r="C137" i="1"/>
  <c r="H234" i="1"/>
  <c r="F234" i="1"/>
  <c r="C235" i="1" l="1"/>
  <c r="C302" i="1" s="1"/>
  <c r="E18" i="1"/>
  <c r="H109" i="1"/>
  <c r="H110" i="1"/>
  <c r="C20" i="5" l="1"/>
  <c r="C22" i="5" s="1"/>
  <c r="C38" i="5" s="1"/>
  <c r="C40" i="5" s="1"/>
  <c r="C31" i="4"/>
  <c r="L235" i="1"/>
  <c r="C41" i="5" l="1"/>
  <c r="D450" i="1"/>
  <c r="C450" i="1" s="1"/>
  <c r="C13" i="2"/>
  <c r="H31" i="4"/>
  <c r="E31" i="4"/>
  <c r="C20" i="2" l="1"/>
  <c r="D488" i="1"/>
  <c r="C488" i="1" s="1"/>
  <c r="D486" i="1"/>
  <c r="C486" i="1" s="1"/>
  <c r="E41" i="5"/>
  <c r="E18" i="2"/>
  <c r="E20" i="2" s="1"/>
  <c r="E35" i="2" s="1"/>
  <c r="C33" i="2" l="1"/>
  <c r="C35" i="2" s="1"/>
  <c r="H39" i="2" s="1"/>
  <c r="D25" i="1" l="1"/>
  <c r="D109" i="1" s="1"/>
  <c r="D110" i="1" s="1"/>
  <c r="E25" i="1" l="1"/>
  <c r="F39" i="5"/>
  <c r="E109" i="1" l="1"/>
  <c r="E110" i="1"/>
</calcChain>
</file>

<file path=xl/sharedStrings.xml><?xml version="1.0" encoding="utf-8"?>
<sst xmlns="http://schemas.openxmlformats.org/spreadsheetml/2006/main" count="704" uniqueCount="500">
  <si>
    <t>RATES</t>
  </si>
  <si>
    <t>Sub Total</t>
  </si>
  <si>
    <t>PREVIOUS</t>
  </si>
  <si>
    <t xml:space="preserve">ACTUAL </t>
  </si>
  <si>
    <t>GH¢</t>
  </si>
  <si>
    <t>Markets Tolls</t>
  </si>
  <si>
    <t xml:space="preserve">Live Stock Farmers </t>
  </si>
  <si>
    <t>Burial Fees</t>
  </si>
  <si>
    <t>Marriage / Divorce Registration</t>
  </si>
  <si>
    <t>Licenses</t>
  </si>
  <si>
    <t>Herbalist License</t>
  </si>
  <si>
    <t>Hawkers License</t>
  </si>
  <si>
    <t>Bakers License</t>
  </si>
  <si>
    <t>Artisan / Self Employed</t>
  </si>
  <si>
    <t>Fuel Dealers</t>
  </si>
  <si>
    <t>Hotel/Night Club</t>
  </si>
  <si>
    <t>Pharmacist Chemical Sellers</t>
  </si>
  <si>
    <t>Sawmills</t>
  </si>
  <si>
    <t>Canopy / Chairs / Bench</t>
  </si>
  <si>
    <t>Financial Institutions</t>
  </si>
  <si>
    <t>Stool Land Revenue</t>
  </si>
  <si>
    <t>Sale of Building Permit Jacket</t>
  </si>
  <si>
    <t>Building Plans / Permit</t>
  </si>
  <si>
    <t>Comm. Mast Permit</t>
  </si>
  <si>
    <t>GRAND TOTAL REVENUE</t>
  </si>
  <si>
    <t>DACF</t>
  </si>
  <si>
    <t>MP Common Fund</t>
  </si>
  <si>
    <t>Compensation of Employees</t>
  </si>
  <si>
    <t>Utilities</t>
  </si>
  <si>
    <t>Cleaning Materials</t>
  </si>
  <si>
    <t xml:space="preserve">Commissions </t>
  </si>
  <si>
    <t xml:space="preserve">Transfer Grants </t>
  </si>
  <si>
    <t xml:space="preserve">Other Allowacnces </t>
  </si>
  <si>
    <t>Refreshment Items</t>
  </si>
  <si>
    <t>Official Celebrations</t>
  </si>
  <si>
    <t>DDF - Capacity Building</t>
  </si>
  <si>
    <t xml:space="preserve">CURRENT </t>
  </si>
  <si>
    <t>ASSETS</t>
  </si>
  <si>
    <t>Notes</t>
  </si>
  <si>
    <t>CURRENT ASSETS</t>
  </si>
  <si>
    <t>TOTAL CURRENT ASSET</t>
  </si>
  <si>
    <t>NON CURRENT ASSETS</t>
  </si>
  <si>
    <t>Work In-Progress</t>
  </si>
  <si>
    <t>TOTAL NON-CURRENT ASSET</t>
  </si>
  <si>
    <t>TOTAL ASSETS</t>
  </si>
  <si>
    <t>CURRENT LIABILITIES</t>
  </si>
  <si>
    <t>Payables</t>
  </si>
  <si>
    <t>Deposits and Other Trust Monies</t>
  </si>
  <si>
    <t>Short-term borrowings</t>
  </si>
  <si>
    <t>TOTAL CURRENT LIABILITIES</t>
  </si>
  <si>
    <t>NON- CURRENT LIABILITIES</t>
  </si>
  <si>
    <t>Domestic</t>
  </si>
  <si>
    <t>External</t>
  </si>
  <si>
    <t>TOTAL NON-CURRENT LIABILITIES</t>
  </si>
  <si>
    <t>TOTAL LIABILITIES</t>
  </si>
  <si>
    <t>NET ASSETS</t>
  </si>
  <si>
    <t>CONTRIBUTED BY</t>
  </si>
  <si>
    <t>Surpluses / (Deficits)</t>
  </si>
  <si>
    <t>NETWORTH</t>
  </si>
  <si>
    <t>BUDGET</t>
  </si>
  <si>
    <t>ACTUAL</t>
  </si>
  <si>
    <t>NOTE</t>
  </si>
  <si>
    <t>TOTAL</t>
  </si>
  <si>
    <t>CASH FLOW FROM OPERATING ACTIVITIES</t>
  </si>
  <si>
    <t>NOTES</t>
  </si>
  <si>
    <t>Cash Receipts from Operating Activities</t>
  </si>
  <si>
    <t>Other Revenue</t>
  </si>
  <si>
    <t>Cash Payment from Operating Activities</t>
  </si>
  <si>
    <t>Net Cash Flow from Operating Activities</t>
  </si>
  <si>
    <t>CASH FLOW FROM INVESTING ACTIVITIES</t>
  </si>
  <si>
    <t>Purchase/Granting of non-financial assets</t>
  </si>
  <si>
    <t>Non-Financial Assets</t>
  </si>
  <si>
    <t>W I P</t>
  </si>
  <si>
    <t>Sale/Recovery of non-financial assets</t>
  </si>
  <si>
    <t>NET CASH FLOW FROM INVESTING ACTIVITIES</t>
  </si>
  <si>
    <t>CASH FLOW FROM FINANCING ACTIVITY</t>
  </si>
  <si>
    <t>NET CHANGE IN STOCK OF CASH</t>
  </si>
  <si>
    <t>Movement in Cash and Cash Equivalent</t>
  </si>
  <si>
    <t>Prepared by:</t>
  </si>
  <si>
    <t>Review by:</t>
  </si>
  <si>
    <t>TOTAL PAYMENTS</t>
  </si>
  <si>
    <t>MP COMMON FUND</t>
  </si>
  <si>
    <t>B/F</t>
  </si>
  <si>
    <t>Bank Charges</t>
  </si>
  <si>
    <t xml:space="preserve"> </t>
  </si>
  <si>
    <t xml:space="preserve">                              ………………………………………………</t>
  </si>
  <si>
    <t xml:space="preserve">   </t>
  </si>
  <si>
    <t>Unassessed Rates</t>
  </si>
  <si>
    <t>OTHER GEN. GOV'T UNITS</t>
  </si>
  <si>
    <t>GRANTS</t>
  </si>
  <si>
    <t>Akpeteshie Distillers</t>
  </si>
  <si>
    <t>Chop Bar/ Restaurants</t>
  </si>
  <si>
    <t>Registration of Contractors</t>
  </si>
  <si>
    <t>Grant - Other Gen. Gov't Unit</t>
  </si>
  <si>
    <t>Local Travel Cost</t>
  </si>
  <si>
    <t>Sub-Total</t>
  </si>
  <si>
    <t>Donations</t>
  </si>
  <si>
    <t>NON-FINANCIAL ASSETS</t>
  </si>
  <si>
    <t>Fumigation</t>
  </si>
  <si>
    <t>Nalag Dues</t>
  </si>
  <si>
    <t>Other deductions</t>
  </si>
  <si>
    <t>Street Lights</t>
  </si>
  <si>
    <t>Other Office Materials</t>
  </si>
  <si>
    <t>EDUCATION</t>
  </si>
  <si>
    <t>AGRIC</t>
  </si>
  <si>
    <t>Support for Communities/Students</t>
  </si>
  <si>
    <t>GOG TRANSFERS FROM (BOG)</t>
  </si>
  <si>
    <t>Sub - Total</t>
  </si>
  <si>
    <t xml:space="preserve">STAFF ADVANCES </t>
  </si>
  <si>
    <t>DDF</t>
  </si>
  <si>
    <t>GOG FE'S</t>
  </si>
  <si>
    <t>CASH AND CASH EQUIVALENT</t>
  </si>
  <si>
    <t xml:space="preserve">Liquor/ Drinking Bar Licenses </t>
  </si>
  <si>
    <t>LICENSE</t>
  </si>
  <si>
    <t>TOTAL IGF</t>
  </si>
  <si>
    <t>GRAND TOTAL EXPENDITURE</t>
  </si>
  <si>
    <r>
      <t>GH</t>
    </r>
    <r>
      <rPr>
        <sz val="11"/>
        <color theme="1"/>
        <rFont val="Calibri"/>
        <family val="2"/>
      </rPr>
      <t>₵</t>
    </r>
  </si>
  <si>
    <t>Balance as per Cash Book</t>
  </si>
  <si>
    <t>Balance as per Bank Statement</t>
  </si>
  <si>
    <t>PREPARED BY</t>
  </si>
  <si>
    <t>REVIEWED BY</t>
  </si>
  <si>
    <t>UPPER WEST AKIM DISTRCT ASSEMBLY - ADEISO</t>
  </si>
  <si>
    <t xml:space="preserve">Balance as per Bank Statement </t>
  </si>
  <si>
    <t>OOO69O</t>
  </si>
  <si>
    <t xml:space="preserve">         </t>
  </si>
  <si>
    <t>ACCOUNT NAME: UPPER WEST AKIM DIST.DACF</t>
  </si>
  <si>
    <t>BANK ACCOUNT NUMBER: 2161130007116</t>
  </si>
  <si>
    <t xml:space="preserve">                                                 JOHN ATTABLAYO</t>
  </si>
  <si>
    <t xml:space="preserve">                                     DISTRICT.FINANCE OFFICER</t>
  </si>
  <si>
    <t>(  SNR. ACCOUNTANT)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</si>
  <si>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</si>
  <si>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</t>
  </si>
  <si>
    <t>Export of Commodities</t>
  </si>
  <si>
    <t>Decentralised Department</t>
  </si>
  <si>
    <t>Capital Devlop. Projects</t>
  </si>
  <si>
    <t>Pito /Palm Wine Tapers</t>
  </si>
  <si>
    <t>Advance Recovery</t>
  </si>
  <si>
    <t xml:space="preserve">                                     DIST.FINANCE OFFICER</t>
  </si>
  <si>
    <t>ADD UNPRESENTED CHEQUES:</t>
  </si>
  <si>
    <t>Entertainment Centre</t>
  </si>
  <si>
    <t>Other Sundry Recoveries</t>
  </si>
  <si>
    <t>Preparation of M&amp;E and 2019 AAP</t>
  </si>
  <si>
    <t>Markets</t>
  </si>
  <si>
    <t>Balance as per bank statement</t>
  </si>
  <si>
    <t>BANK RECONCILIATION STATEMENT AS AT 28TH FEBRUARY, 2018</t>
  </si>
  <si>
    <t>Add Unpresented Cheques:</t>
  </si>
  <si>
    <t>oo1255</t>
  </si>
  <si>
    <t>oo1261</t>
  </si>
  <si>
    <t>9/2/18   UWADA</t>
  </si>
  <si>
    <t>oo1269</t>
  </si>
  <si>
    <t>8/2/18   GRA</t>
  </si>
  <si>
    <t>M-Sharp (HIV/AIDS)</t>
  </si>
  <si>
    <t>Printed Materials&amp;Stationery</t>
  </si>
  <si>
    <t>Fuel &amp; Lubricants -official vehicle</t>
  </si>
  <si>
    <t>Seminars /conference/workshop/Meetings</t>
  </si>
  <si>
    <t>Public Educ. &amp; sensitization</t>
  </si>
  <si>
    <t>ASENE MANSO AKROSO DISTRICT ASSEMBLY - AKIM MANSO</t>
  </si>
  <si>
    <t>BANK ACCOUNT NUMBER: 1118089531001</t>
  </si>
  <si>
    <t xml:space="preserve">ACCOUNT NAME: ASENE MANSO AKROSO DIST. IGF ACC </t>
  </si>
  <si>
    <t>……………………………………………………</t>
  </si>
  <si>
    <t>Add: Unpresented cheques :</t>
  </si>
  <si>
    <t xml:space="preserve">Date                                        Cheque No.  </t>
  </si>
  <si>
    <t>ACCOUNT NAME: ASENE MANSO AKROSO DIST. ASSEMBLY</t>
  </si>
  <si>
    <t>BANK ACCOUNT NUMBER: 1118089531002</t>
  </si>
  <si>
    <t>ASENE MANSO AKROSO DISTRCT ASSEMBLY - COMMON FUND</t>
  </si>
  <si>
    <t>Add: Unpresented Cheques</t>
  </si>
  <si>
    <t>(ASSISTANT ACCOUNTANT)</t>
  </si>
  <si>
    <t>Date                                            Cheque No.</t>
  </si>
  <si>
    <t>ASENE MANSO AKROSO DISTRICT ASSEMBLY MPS COMMON FUND</t>
  </si>
  <si>
    <t>ASENE-AKROSO-MANSO CONSTITUENCY MPS</t>
  </si>
  <si>
    <t>BANK ACCOUNT NUMBER 1118043417106</t>
  </si>
  <si>
    <t>PRINCE BRIGHT YAMOAH</t>
  </si>
  <si>
    <t>Add Wrong Credit</t>
  </si>
  <si>
    <t>18/09/2018                                                         000359</t>
  </si>
  <si>
    <t>Review by</t>
  </si>
  <si>
    <t>Charcoal / Firewood Dealers</t>
  </si>
  <si>
    <t>Sanitation Charges</t>
  </si>
  <si>
    <t xml:space="preserve">Armed Guard &amp; Security </t>
  </si>
  <si>
    <t>Other Donor Support</t>
  </si>
  <si>
    <t>Cash and cash equiv @ beginning 01/01/19</t>
  </si>
  <si>
    <t>BANK RECOCILTION STATEMENT AS AT 31ST JANUARY, 2019</t>
  </si>
  <si>
    <t>24/01/19                          000140</t>
  </si>
  <si>
    <t>31/01/19                          000144</t>
  </si>
  <si>
    <t>BANK RECONCILIATION STATEMENT AS AT 31ST JANUARY, 2019</t>
  </si>
  <si>
    <t>10/01/19                            000176</t>
  </si>
  <si>
    <t>10/01/19                            000177</t>
  </si>
  <si>
    <t>17/12/18                                                             000395</t>
  </si>
  <si>
    <t>24/12/18                                                            000404</t>
  </si>
  <si>
    <t>24/12/18                                                             000405</t>
  </si>
  <si>
    <t>LANDS / CONCESSIONS</t>
  </si>
  <si>
    <t>Concessions / Sand winning</t>
  </si>
  <si>
    <t>RENT OF LANDS, BUILDINGS</t>
  </si>
  <si>
    <t>Low Cost Houses / Bungalows</t>
  </si>
  <si>
    <t>Lorry Park Tickets</t>
  </si>
  <si>
    <t>Stores Rental</t>
  </si>
  <si>
    <t>FEES</t>
  </si>
  <si>
    <t>Advert / Bill Boards</t>
  </si>
  <si>
    <t>Dislodging Fees</t>
  </si>
  <si>
    <t>Contractors Registration Fees</t>
  </si>
  <si>
    <t>Conservancy Fees</t>
  </si>
  <si>
    <t>Corn /Rice / Flour Miller</t>
  </si>
  <si>
    <t>Kiosk License</t>
  </si>
  <si>
    <t>Sand and Stone Contractors License</t>
  </si>
  <si>
    <t>Private Education</t>
  </si>
  <si>
    <t>Market Stores / Stalls</t>
  </si>
  <si>
    <t>Hand Carts</t>
  </si>
  <si>
    <t>Open Space Parks</t>
  </si>
  <si>
    <t>Business Operating Permit (BOP)</t>
  </si>
  <si>
    <t>Registration of Contracts / Building</t>
  </si>
  <si>
    <t>Refuse Collection Fees</t>
  </si>
  <si>
    <t>Fines, Penalties and Forfeit</t>
  </si>
  <si>
    <t>Court Fines</t>
  </si>
  <si>
    <t>Lorry Park Fines</t>
  </si>
  <si>
    <t xml:space="preserve">Miscellaneous </t>
  </si>
  <si>
    <t>Property Rate</t>
  </si>
  <si>
    <t>Property Rates Arrears</t>
  </si>
  <si>
    <t>Medical Screening</t>
  </si>
  <si>
    <t>Fish Landing Fees</t>
  </si>
  <si>
    <t>USE OF GOODS AND SERVICES</t>
  </si>
  <si>
    <t>Materials and Office Consumables</t>
  </si>
  <si>
    <t>Printed Material and Stationery</t>
  </si>
  <si>
    <t>Office Facilities and Suppliers</t>
  </si>
  <si>
    <t>Medical Suppliers</t>
  </si>
  <si>
    <t>Ration /Other Charges</t>
  </si>
  <si>
    <t>Electricity</t>
  </si>
  <si>
    <t>Water</t>
  </si>
  <si>
    <t>Telecommunication</t>
  </si>
  <si>
    <t>Armed Guard and Security</t>
  </si>
  <si>
    <t>General Cleaning</t>
  </si>
  <si>
    <t>Travel and Transport</t>
  </si>
  <si>
    <t>Maintenance of Official Vehicle</t>
  </si>
  <si>
    <t>Fuel and Lubricant</t>
  </si>
  <si>
    <t>Running Cost of Official Vehicles</t>
  </si>
  <si>
    <t>Other Travel Cost</t>
  </si>
  <si>
    <t>Mileage Allowance</t>
  </si>
  <si>
    <t>Repairs and Maintenance</t>
  </si>
  <si>
    <t>Reshaping of Roads and Groundworks</t>
  </si>
  <si>
    <t>Repairs of Buildings</t>
  </si>
  <si>
    <t>Furniture, Fixtures and Fittings</t>
  </si>
  <si>
    <t>Repair and Maint. Of General Equipment</t>
  </si>
  <si>
    <t>Repair of School/Public Buildings</t>
  </si>
  <si>
    <t>Drains</t>
  </si>
  <si>
    <t>Maintenance of Markets</t>
  </si>
  <si>
    <t>Sanitation and Fumigation</t>
  </si>
  <si>
    <t>Training, Seminar &amp; Conferences</t>
  </si>
  <si>
    <t>Training Materials</t>
  </si>
  <si>
    <t>Visits, Conferences</t>
  </si>
  <si>
    <t>Subscription of news papers</t>
  </si>
  <si>
    <t>Refreshments</t>
  </si>
  <si>
    <t>Seminars and Workshops</t>
  </si>
  <si>
    <t>Health Centres</t>
  </si>
  <si>
    <t>Toilets</t>
  </si>
  <si>
    <t>Drainage</t>
  </si>
  <si>
    <t>Repairs of Motor Vehicle</t>
  </si>
  <si>
    <t>Sanitation Expenses</t>
  </si>
  <si>
    <t>Repais &amp; Maint of Equipments</t>
  </si>
  <si>
    <t>Educational Support</t>
  </si>
  <si>
    <t>Farmers Day</t>
  </si>
  <si>
    <t>Support to Agric Dept</t>
  </si>
  <si>
    <t>DDF - INVESTMENTS</t>
  </si>
  <si>
    <t>Health</t>
  </si>
  <si>
    <t>Education</t>
  </si>
  <si>
    <t>Agric - MAG Expenses</t>
  </si>
  <si>
    <t>Central Gov't GOG Salaries Received</t>
  </si>
  <si>
    <t>Central Gov't GOG Salaries Paid</t>
  </si>
  <si>
    <t>DDF - Capital Investments</t>
  </si>
  <si>
    <t>Decentralised Departments</t>
  </si>
  <si>
    <t>Composite Budget &amp; Fee Fixing</t>
  </si>
  <si>
    <t>Total Grant</t>
  </si>
  <si>
    <t>Other Capital Expenses on DDF</t>
  </si>
  <si>
    <t xml:space="preserve">GRANTS </t>
  </si>
  <si>
    <t>OTHER GENERAL EXPENSES</t>
  </si>
  <si>
    <t>SOCIAL BENEFITS</t>
  </si>
  <si>
    <t>Sub- Sub Total</t>
  </si>
  <si>
    <t>Sub - Sub Total</t>
  </si>
  <si>
    <t>Sub-Sub Total</t>
  </si>
  <si>
    <t>Sub-Sub  Total</t>
  </si>
  <si>
    <t>SUB-TOTAL</t>
  </si>
  <si>
    <t>COMPENSATION OF EMPLOYEES</t>
  </si>
  <si>
    <t>SUB - TOTAL</t>
  </si>
  <si>
    <t>Sub-Sub - Total</t>
  </si>
  <si>
    <t>ECHMP ADB</t>
  </si>
  <si>
    <t>KAKUM RURAL BANK - AGONA</t>
  </si>
  <si>
    <t>UBA ELMINA</t>
  </si>
  <si>
    <t>ADB - CBRDP</t>
  </si>
  <si>
    <t>ADB ELMINA</t>
  </si>
  <si>
    <t>SCHOOL FEEDING</t>
  </si>
  <si>
    <t>DACF - NIB</t>
  </si>
  <si>
    <t>MP COMMON FUND - NIB</t>
  </si>
  <si>
    <t>HIPIC</t>
  </si>
  <si>
    <t>KAKUM 441</t>
  </si>
  <si>
    <t>KAKUM 461</t>
  </si>
  <si>
    <t>MPP/EDF PHASE II</t>
  </si>
  <si>
    <t>SSB - OPS MTCE</t>
  </si>
  <si>
    <t>AKATAKYIMAN</t>
  </si>
  <si>
    <t>GOG SIF- GSFP</t>
  </si>
  <si>
    <t>M-SHAP</t>
  </si>
  <si>
    <t>PWD</t>
  </si>
  <si>
    <t>UDG - CAPACITY BUILDING</t>
  </si>
  <si>
    <t>UDG - 5</t>
  </si>
  <si>
    <t>WASH PROG</t>
  </si>
  <si>
    <t xml:space="preserve">Capacity Building </t>
  </si>
  <si>
    <t>Office Facilities,Supplies &amp; Accessories</t>
  </si>
  <si>
    <t>Sub     Total (DACF)</t>
  </si>
  <si>
    <t>PWD (Persons With Disability)</t>
  </si>
  <si>
    <t>Taxicab / Commercial Vehicles License</t>
  </si>
  <si>
    <t xml:space="preserve">Compensation on Established Post </t>
  </si>
  <si>
    <t>Monthly Paid Casual Workers Salaries</t>
  </si>
  <si>
    <t>Internet services</t>
  </si>
  <si>
    <t>Rate</t>
  </si>
  <si>
    <t>Lands - Concessions</t>
  </si>
  <si>
    <t xml:space="preserve">Rent of Lands, Buildings </t>
  </si>
  <si>
    <t xml:space="preserve">Fees </t>
  </si>
  <si>
    <t xml:space="preserve">Fines, Penalties and Forfeits </t>
  </si>
  <si>
    <t xml:space="preserve">Miscellenous </t>
  </si>
  <si>
    <t>Use of Goods and Services</t>
  </si>
  <si>
    <t>Social Benefits</t>
  </si>
  <si>
    <t>Other General Expenses</t>
  </si>
  <si>
    <t>Non-Financial Assets - Grants</t>
  </si>
  <si>
    <t xml:space="preserve">Compensation of employees </t>
  </si>
  <si>
    <t>Emmanuel Tawiah</t>
  </si>
  <si>
    <t>Emmanuel Eshun</t>
  </si>
  <si>
    <t>Amount</t>
  </si>
  <si>
    <t>Payment</t>
  </si>
  <si>
    <t>Balance</t>
  </si>
  <si>
    <t>Name</t>
  </si>
  <si>
    <t>Date</t>
  </si>
  <si>
    <t>30/11/2015</t>
  </si>
  <si>
    <t>Rufus K. Quarshie</t>
  </si>
  <si>
    <t>Basic Rate</t>
  </si>
  <si>
    <t>Consultancy Expenses</t>
  </si>
  <si>
    <t>Local Consultancy Fees</t>
  </si>
  <si>
    <t>Sub - Sub - Total</t>
  </si>
  <si>
    <t>Special Services</t>
  </si>
  <si>
    <t>Assembly Members Sitting All'ce</t>
  </si>
  <si>
    <t>School Building</t>
  </si>
  <si>
    <t>Official Celebration</t>
  </si>
  <si>
    <t>Other Charges &amp; Fees</t>
  </si>
  <si>
    <t>Non - Financial Assets - GRANT</t>
  </si>
  <si>
    <t>KOMENDA-EDINA-EGUAFO-ABREM MUNICIPAL ASSEMBLY</t>
  </si>
  <si>
    <t>NAME OF MMDA: KOMENDA-EDINA-EGUAFO-ABREM MUNICIPAL ASSEMBLY</t>
  </si>
  <si>
    <t>KOMENDA-EDINA-EGUAFO-ABREM MUNICIPAL ASEMBLY</t>
  </si>
  <si>
    <t>Lietter Writer License</t>
  </si>
  <si>
    <t>Contribution</t>
  </si>
  <si>
    <t>KAKUM451</t>
  </si>
  <si>
    <t>JONATHAN OBENG YEBOAH</t>
  </si>
  <si>
    <t xml:space="preserve">                      MUNICIPAL.FINANCE OFFICER</t>
  </si>
  <si>
    <t>MUNICIPAL FINANCE OFFICER</t>
  </si>
  <si>
    <t xml:space="preserve">                             MUNICIPAL.FINANCE OFFICER</t>
  </si>
  <si>
    <t>ISAAC KORSAH</t>
  </si>
  <si>
    <t>(MUNI. FINANCE OFFICER)</t>
  </si>
  <si>
    <t xml:space="preserve">                                              MUNICIPAL FINANCE OFFICER</t>
  </si>
  <si>
    <t xml:space="preserve">      DANIEL OSEI-ASIBEY</t>
  </si>
  <si>
    <t>MUNICIPAL CO-ORD. DIRECTOR</t>
  </si>
  <si>
    <t>Specialised stock</t>
  </si>
  <si>
    <t>Emergency Service</t>
  </si>
  <si>
    <t>SUB- TOTAL</t>
  </si>
  <si>
    <t>Court House</t>
  </si>
  <si>
    <t xml:space="preserve">                                                ………………………………………………</t>
  </si>
  <si>
    <t>Spot fine</t>
  </si>
  <si>
    <t>STATEMENT OF FINANCIAL POSITION AS AT 31ST DECEMBER 2019</t>
  </si>
  <si>
    <t xml:space="preserve"> GH¢</t>
  </si>
  <si>
    <t>Cash and Cash Equivalent</t>
  </si>
  <si>
    <t>Infrastructure, Plant and Equipment</t>
  </si>
  <si>
    <t>2019 ANNUAL</t>
  </si>
  <si>
    <t xml:space="preserve">% OF </t>
  </si>
  <si>
    <t>2018 ANNUAL</t>
  </si>
  <si>
    <t>ANNUAL COMPARATIVE STATEMENT OF REVENUE AND EXPENDITURE FOR THE YEAR ENDED</t>
  </si>
  <si>
    <t>31ST DECEMBER 2019</t>
  </si>
  <si>
    <t>REVENUE</t>
  </si>
  <si>
    <t>TOTAL REVENUE</t>
  </si>
  <si>
    <t>EXPENDITURE</t>
  </si>
  <si>
    <t>Other Payments (WIP)</t>
  </si>
  <si>
    <t>STATEMENT OF CASH FLOW FOR THE YEAR ENDED, 2019</t>
  </si>
  <si>
    <t xml:space="preserve">  GH¢</t>
  </si>
  <si>
    <t>WORK IN PROGRESS</t>
  </si>
  <si>
    <t>Cash and cash equivalent @ close 31/12/19</t>
  </si>
  <si>
    <t>ANNUAL COMPARATIVE STATEMENT OF REVENUE AS AT THE YEAR 2019</t>
  </si>
  <si>
    <t>REVENUE ITEMS</t>
  </si>
  <si>
    <t>ANNUAL BUDGET</t>
  </si>
  <si>
    <t>% OF</t>
  </si>
  <si>
    <t>DACF/PWD - Assembly</t>
  </si>
  <si>
    <t xml:space="preserve"> Other Donor Funded Grant</t>
  </si>
  <si>
    <t>UDG Capital Projects</t>
  </si>
  <si>
    <t xml:space="preserve"> BUDGET</t>
  </si>
  <si>
    <t>%</t>
  </si>
  <si>
    <t>EXPENDITURE ITEMS</t>
  </si>
  <si>
    <t xml:space="preserve">National Pension </t>
  </si>
  <si>
    <t>SSF</t>
  </si>
  <si>
    <t>Out of Station / Night All'ce/ Overtime</t>
  </si>
  <si>
    <t>Trraditional Authority All'ce</t>
  </si>
  <si>
    <t>Eectrical Accessories</t>
  </si>
  <si>
    <t xml:space="preserve">Construction Material </t>
  </si>
  <si>
    <t>Test Books and Value Books</t>
  </si>
  <si>
    <t>41.67</t>
  </si>
  <si>
    <t>Postal Charges</t>
  </si>
  <si>
    <t>Capacity Building</t>
  </si>
  <si>
    <t>Public Education</t>
  </si>
  <si>
    <t>Substructure all'ce/Property valuation</t>
  </si>
  <si>
    <t>Staff Welfare Expenses</t>
  </si>
  <si>
    <t>Insurance and Compensations</t>
  </si>
  <si>
    <t>Court Expenses</t>
  </si>
  <si>
    <t>Awards</t>
  </si>
  <si>
    <t>Scholarship</t>
  </si>
  <si>
    <t>Hotel Expenses / Hotel Accommodation</t>
  </si>
  <si>
    <t>Reshaping of Feeder Roads</t>
  </si>
  <si>
    <t>Other Equipment</t>
  </si>
  <si>
    <t>Furniture and Fittings</t>
  </si>
  <si>
    <t>Bungalows</t>
  </si>
  <si>
    <t>Health Centres/ Hospitals</t>
  </si>
  <si>
    <t>School Building/ Office Building</t>
  </si>
  <si>
    <t>Drainage / Water Systems</t>
  </si>
  <si>
    <t>Sub -Sub Total</t>
  </si>
  <si>
    <t>Receivables / Advances</t>
  </si>
  <si>
    <t>CASH AT HAND</t>
  </si>
  <si>
    <t>5/05/09/2015</t>
  </si>
  <si>
    <t>Raymond K Nketiah</t>
  </si>
  <si>
    <t>PRINCIPAL NOTES TO THE FINANCIAL STATEMENTS FOR THE YEAR 31ST DECEMBER 2019</t>
  </si>
  <si>
    <t>CHANGES</t>
  </si>
  <si>
    <t>NOTE 1</t>
  </si>
  <si>
    <t>ACCOUNTING POLICIES</t>
  </si>
  <si>
    <t>A</t>
  </si>
  <si>
    <t>Basis of Accounts</t>
  </si>
  <si>
    <t xml:space="preserve">The revenues are recorded in the period in which they are received </t>
  </si>
  <si>
    <t>Expenditures are recognised when goods and services are received and paid for.</t>
  </si>
  <si>
    <t>Advance</t>
  </si>
  <si>
    <t>Payment of Fixed Assets acquired are written off in the year of acquisition</t>
  </si>
  <si>
    <t>DETAILS</t>
  </si>
  <si>
    <t>LAND AND CONCESSIONS</t>
  </si>
  <si>
    <t>FINES, PENALTIES AND FORFEITS</t>
  </si>
  <si>
    <t>LICENSES</t>
  </si>
  <si>
    <t>RENTS OF LAND AND BUILDINGS</t>
  </si>
  <si>
    <t>MISCELLANEOUS</t>
  </si>
  <si>
    <t>TOTAL RECEIPTS</t>
  </si>
  <si>
    <t>GOODS AND SERVICES</t>
  </si>
  <si>
    <t>OTHER EXPENSES</t>
  </si>
  <si>
    <t>NON FINANCIAL ASSETS</t>
  </si>
  <si>
    <t>RECEIVABLES</t>
  </si>
  <si>
    <t>Cash at Bank</t>
  </si>
  <si>
    <t>Cash on Hand</t>
  </si>
  <si>
    <t>Established Position</t>
  </si>
  <si>
    <t>Non-Established Position</t>
  </si>
  <si>
    <t>Other Allowance</t>
  </si>
  <si>
    <t>National Pension Contribution</t>
  </si>
  <si>
    <t>Rentals</t>
  </si>
  <si>
    <t>Travel And Transport</t>
  </si>
  <si>
    <t>Training Seminal and Conference</t>
  </si>
  <si>
    <t>Other Charges and Fees</t>
  </si>
  <si>
    <t>Emergency Servises</t>
  </si>
  <si>
    <t>Employer Benefit in Cash</t>
  </si>
  <si>
    <t>General Expenses</t>
  </si>
  <si>
    <t>Non Residential Buildings</t>
  </si>
  <si>
    <t>Other Structures</t>
  </si>
  <si>
    <t>Transport Equipment</t>
  </si>
  <si>
    <t>Other Machinery and Equipment</t>
  </si>
  <si>
    <t>Infrastructure Assets</t>
  </si>
  <si>
    <t>Dwellings</t>
  </si>
  <si>
    <t>Non-Residential Building</t>
  </si>
  <si>
    <t>Advances</t>
  </si>
  <si>
    <t>Imprest</t>
  </si>
  <si>
    <t>EQUITY INVESTMENT</t>
  </si>
  <si>
    <t>Investments</t>
  </si>
  <si>
    <t>INFRASTRUCTURE PLANT &amp; EQPT</t>
  </si>
  <si>
    <t>Bungalow/Palace</t>
  </si>
  <si>
    <t>Clinics</t>
  </si>
  <si>
    <t>Office Building</t>
  </si>
  <si>
    <t>Roads</t>
  </si>
  <si>
    <t>Non-Financial Assets (Previous Year)</t>
  </si>
  <si>
    <t>Water Systems /Drainage</t>
  </si>
  <si>
    <t>Bungalows/Palace</t>
  </si>
  <si>
    <t>Other Payments</t>
  </si>
  <si>
    <t>Deposits and Other Trust monies</t>
  </si>
  <si>
    <t>Short Term Borrowings</t>
  </si>
  <si>
    <t xml:space="preserve">Deposits </t>
  </si>
  <si>
    <t>Retention</t>
  </si>
  <si>
    <t>Bank Overdraft</t>
  </si>
  <si>
    <t>Other Creditors</t>
  </si>
  <si>
    <t>LIABILITIES</t>
  </si>
  <si>
    <t>TOTAL RECEIPT</t>
  </si>
  <si>
    <t>B</t>
  </si>
  <si>
    <t xml:space="preserve">AT BEGINNING </t>
  </si>
  <si>
    <t>AT CLOSE</t>
  </si>
  <si>
    <t>CHANGES IN STOCK OF CASH</t>
  </si>
  <si>
    <t>AT BEGINNING</t>
  </si>
  <si>
    <t>UDG 4</t>
  </si>
  <si>
    <t>NET WORTH</t>
  </si>
  <si>
    <t>Surpluses / Deficits</t>
  </si>
  <si>
    <t>Accumulated Surpluses</t>
  </si>
  <si>
    <t>2,3,4,5,6,7,9</t>
  </si>
  <si>
    <t>Grants - IGF</t>
  </si>
  <si>
    <t>DISCLOSURE</t>
  </si>
  <si>
    <t>ANALYSIS OF ADVANCES AS AT THE END OF THE YEAR 2019</t>
  </si>
  <si>
    <t>NET RECEIPTS/PAYMENTS</t>
  </si>
  <si>
    <t>SURPLUSES FROM PREVIOUS YEARS</t>
  </si>
  <si>
    <t>DETAILS OF NOTE 17</t>
  </si>
  <si>
    <t>DETAILS OF NOTE 16</t>
  </si>
  <si>
    <t>ANNUAL COMPARATIVE STATEMENT OF RECEIPTS AND PAYMENT FOR THE YEAR ENDED</t>
  </si>
  <si>
    <t>RECEIPTS</t>
  </si>
  <si>
    <t>PAYMENT</t>
  </si>
  <si>
    <t>The financial statements are prepared on modified cash basis.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</si>
</sst>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</numFmts>
  <fonts count="6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  <font>
      <b/>
      <sz val="10"/>
      <name val="Cambria"/>
      <family val="1"/>
      <scheme val="major"/>
    </font>
    <font>
      <sz val="14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4"/>
      <name val="Cambria"/>
      <family val="1"/>
      <scheme val="major"/>
    </font>
    <font>
      <b/>
      <sz val="9"/>
      <name val="Cambria"/>
      <family val="1"/>
      <scheme val="major"/>
    </font>
    <font>
      <sz val="9"/>
      <name val="Cambria"/>
      <family val="1"/>
      <scheme val="maj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name val="Cambria"/>
      <family val="1"/>
      <scheme val="major"/>
    </font>
    <font>
      <u val="singleAccounting"/>
      <sz val="11"/>
      <color theme="1"/>
      <name val="Calibri"/>
      <family val="2"/>
      <scheme val="minor"/>
    </font>
    <font>
      <sz val="12"/>
      <name val="Cambria"/>
      <family val="1"/>
      <scheme val="major"/>
    </font>
    <font>
      <b/>
      <sz val="10"/>
      <color theme="1"/>
      <name val="Times New Roman"/>
      <family val="1"/>
    </font>
    <font>
      <b/>
      <sz val="9"/>
      <color theme="1"/>
      <name val="Verdana"/>
      <family val="2"/>
    </font>
    <font>
      <sz val="12"/>
      <color theme="1" tint="4.9989318521683403E-2"/>
      <name val="Times New Roman"/>
      <family val="1"/>
    </font>
    <font>
      <b/>
      <u/>
      <sz val="12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0"/>
      <color theme="1" tint="4.9989318521683403E-2"/>
      <name val="Times New Roman"/>
      <family val="1"/>
    </font>
    <font>
      <u val="singleAccounting"/>
      <sz val="9"/>
      <name val="Cambria"/>
      <family val="1"/>
      <scheme val="maj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Times New Roman"/>
      <family val="1"/>
    </font>
    <font>
      <b/>
      <u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9"/>
      <color rgb="FFFF0000"/>
      <name val="Cambria"/>
      <family val="1"/>
      <scheme val="major"/>
    </font>
    <font>
      <sz val="9"/>
      <color rgb="FFFF0000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0"/>
      <color rgb="FFFF0000"/>
      <name val="Cambria"/>
      <family val="1"/>
      <scheme val="major"/>
    </font>
    <font>
      <b/>
      <u val="singleAccounting"/>
      <sz val="9"/>
      <color rgb="FFFF0000"/>
      <name val="Cambria"/>
      <family val="1"/>
      <scheme val="major"/>
    </font>
    <font>
      <sz val="11"/>
      <name val="Cambria"/>
      <family val="1"/>
      <scheme val="maj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338">
    <xf numFmtId="0" fontId="0" fillId="0" borderId="0" xfId="0"/>
    <xf numFmtId="0" fontId="3" fillId="0" borderId="3" xfId="0" applyFont="1" applyBorder="1"/>
    <xf numFmtId="0" fontId="4" fillId="0" borderId="4" xfId="0" applyFont="1" applyFill="1" applyBorder="1"/>
    <xf numFmtId="0" fontId="3" fillId="0" borderId="4" xfId="0" applyFont="1" applyFill="1" applyBorder="1"/>
    <xf numFmtId="0" fontId="3" fillId="0" borderId="4" xfId="0" applyFont="1" applyBorder="1"/>
    <xf numFmtId="43" fontId="4" fillId="0" borderId="4" xfId="1" applyFont="1" applyBorder="1"/>
    <xf numFmtId="0" fontId="4" fillId="0" borderId="4" xfId="0" applyFont="1" applyBorder="1"/>
    <xf numFmtId="43" fontId="3" fillId="0" borderId="4" xfId="1" applyFont="1" applyBorder="1"/>
    <xf numFmtId="43" fontId="4" fillId="0" borderId="4" xfId="1" applyFont="1" applyFill="1" applyBorder="1"/>
    <xf numFmtId="43" fontId="4" fillId="0" borderId="2" xfId="1" applyFont="1" applyFill="1" applyBorder="1"/>
    <xf numFmtId="39" fontId="5" fillId="0" borderId="4" xfId="0" applyNumberFormat="1" applyFont="1" applyBorder="1" applyAlignment="1" applyProtection="1">
      <alignment horizontal="left" wrapText="1"/>
    </xf>
    <xf numFmtId="0" fontId="5" fillId="0" borderId="4" xfId="0" applyFont="1" applyFill="1" applyBorder="1" applyAlignment="1">
      <alignment wrapText="1"/>
    </xf>
    <xf numFmtId="39" fontId="6" fillId="0" borderId="4" xfId="0" applyNumberFormat="1" applyFont="1" applyBorder="1" applyAlignment="1" applyProtection="1">
      <alignment horizontal="left" wrapText="1"/>
    </xf>
    <xf numFmtId="0" fontId="0" fillId="0" borderId="0" xfId="0" applyBorder="1"/>
    <xf numFmtId="43" fontId="0" fillId="0" borderId="0" xfId="1" applyFont="1" applyBorder="1"/>
    <xf numFmtId="43" fontId="4" fillId="0" borderId="3" xfId="1" applyFont="1" applyBorder="1"/>
    <xf numFmtId="0" fontId="4" fillId="0" borderId="2" xfId="0" applyFont="1" applyFill="1" applyBorder="1"/>
    <xf numFmtId="0" fontId="4" fillId="0" borderId="3" xfId="0" applyFont="1" applyBorder="1"/>
    <xf numFmtId="0" fontId="5" fillId="0" borderId="4" xfId="0" applyFont="1" applyBorder="1" applyAlignment="1">
      <alignment wrapText="1"/>
    </xf>
    <xf numFmtId="43" fontId="4" fillId="0" borderId="4" xfId="0" applyNumberFormat="1" applyFont="1" applyBorder="1"/>
    <xf numFmtId="43" fontId="3" fillId="0" borderId="4" xfId="0" applyNumberFormat="1" applyFont="1" applyBorder="1"/>
    <xf numFmtId="0" fontId="2" fillId="0" borderId="0" xfId="0" applyFont="1"/>
    <xf numFmtId="0" fontId="4" fillId="0" borderId="0" xfId="0" applyFont="1"/>
    <xf numFmtId="0" fontId="3" fillId="0" borderId="0" xfId="0" applyFont="1"/>
    <xf numFmtId="0" fontId="3" fillId="0" borderId="2" xfId="0" applyFont="1" applyFill="1" applyBorder="1"/>
    <xf numFmtId="0" fontId="3" fillId="0" borderId="0" xfId="0" applyFont="1" applyFill="1" applyBorder="1"/>
    <xf numFmtId="0" fontId="4" fillId="0" borderId="1" xfId="0" applyFont="1" applyBorder="1"/>
    <xf numFmtId="0" fontId="4" fillId="0" borderId="4" xfId="0" applyFont="1" applyBorder="1" applyAlignment="1">
      <alignment horizontal="left"/>
    </xf>
    <xf numFmtId="0" fontId="4" fillId="0" borderId="2" xfId="0" applyFont="1" applyBorder="1"/>
    <xf numFmtId="43" fontId="3" fillId="0" borderId="0" xfId="1" applyFont="1" applyBorder="1"/>
    <xf numFmtId="0" fontId="4" fillId="0" borderId="11" xfId="0" applyFont="1" applyBorder="1"/>
    <xf numFmtId="43" fontId="0" fillId="0" borderId="0" xfId="1" applyFont="1"/>
    <xf numFmtId="43" fontId="4" fillId="0" borderId="0" xfId="1" applyFont="1"/>
    <xf numFmtId="0" fontId="0" fillId="0" borderId="0" xfId="0" applyFont="1"/>
    <xf numFmtId="39" fontId="5" fillId="0" borderId="1" xfId="0" applyNumberFormat="1" applyFont="1" applyBorder="1" applyAlignment="1" applyProtection="1">
      <alignment horizontal="left" wrapText="1"/>
    </xf>
    <xf numFmtId="0" fontId="0" fillId="0" borderId="4" xfId="0" applyBorder="1"/>
    <xf numFmtId="43" fontId="4" fillId="0" borderId="0" xfId="0" applyNumberFormat="1" applyFont="1"/>
    <xf numFmtId="0" fontId="7" fillId="0" borderId="0" xfId="2" applyFont="1" applyAlignment="1">
      <alignment vertical="center"/>
    </xf>
    <xf numFmtId="0" fontId="8" fillId="0" borderId="0" xfId="2" applyFont="1" applyAlignment="1">
      <alignment horizontal="center"/>
    </xf>
    <xf numFmtId="43" fontId="8" fillId="0" borderId="0" xfId="1" applyFont="1"/>
    <xf numFmtId="0" fontId="8" fillId="0" borderId="0" xfId="2" applyFont="1"/>
    <xf numFmtId="0" fontId="8" fillId="0" borderId="0" xfId="2" applyFont="1" applyAlignment="1">
      <alignment vertical="center"/>
    </xf>
    <xf numFmtId="43" fontId="7" fillId="0" borderId="0" xfId="1" applyFont="1" applyAlignment="1">
      <alignment horizontal="center"/>
    </xf>
    <xf numFmtId="0" fontId="7" fillId="0" borderId="0" xfId="2" applyFont="1" applyAlignment="1">
      <alignment horizontal="center"/>
    </xf>
    <xf numFmtId="43" fontId="7" fillId="0" borderId="0" xfId="1" applyFont="1"/>
    <xf numFmtId="37" fontId="7" fillId="0" borderId="0" xfId="2" applyNumberFormat="1" applyFont="1"/>
    <xf numFmtId="43" fontId="9" fillId="0" borderId="0" xfId="1" applyFont="1" applyAlignment="1">
      <alignment horizontal="center"/>
    </xf>
    <xf numFmtId="37" fontId="8" fillId="0" borderId="0" xfId="2" applyNumberFormat="1" applyFont="1"/>
    <xf numFmtId="43" fontId="9" fillId="0" borderId="0" xfId="1" applyFont="1" applyBorder="1" applyAlignment="1">
      <alignment horizontal="center"/>
    </xf>
    <xf numFmtId="37" fontId="8" fillId="0" borderId="0" xfId="2" applyNumberFormat="1" applyFont="1" applyBorder="1"/>
    <xf numFmtId="43" fontId="10" fillId="0" borderId="0" xfId="1" applyFont="1" applyAlignment="1">
      <alignment horizontal="center"/>
    </xf>
    <xf numFmtId="43" fontId="10" fillId="0" borderId="0" xfId="1" applyFont="1" applyBorder="1" applyAlignment="1">
      <alignment horizontal="center"/>
    </xf>
    <xf numFmtId="37" fontId="7" fillId="0" borderId="0" xfId="2" applyNumberFormat="1" applyFont="1" applyBorder="1"/>
    <xf numFmtId="43" fontId="10" fillId="0" borderId="15" xfId="1" applyFont="1" applyBorder="1" applyAlignment="1">
      <alignment horizontal="center"/>
    </xf>
    <xf numFmtId="0" fontId="11" fillId="0" borderId="0" xfId="2" applyFont="1" applyAlignment="1">
      <alignment vertical="center"/>
    </xf>
    <xf numFmtId="0" fontId="11" fillId="0" borderId="0" xfId="2" applyFont="1" applyAlignment="1">
      <alignment horizontal="center"/>
    </xf>
    <xf numFmtId="37" fontId="11" fillId="0" borderId="0" xfId="2" applyNumberFormat="1" applyFont="1"/>
    <xf numFmtId="0" fontId="12" fillId="0" borderId="0" xfId="2" applyFont="1" applyAlignment="1">
      <alignment vertical="center"/>
    </xf>
    <xf numFmtId="0" fontId="12" fillId="0" borderId="0" xfId="2" applyFont="1" applyAlignment="1">
      <alignment horizontal="center"/>
    </xf>
    <xf numFmtId="43" fontId="12" fillId="0" borderId="0" xfId="1" applyFont="1"/>
    <xf numFmtId="37" fontId="12" fillId="0" borderId="0" xfId="2" applyNumberFormat="1" applyFont="1"/>
    <xf numFmtId="43" fontId="13" fillId="0" borderId="15" xfId="1" applyFont="1" applyBorder="1" applyAlignment="1">
      <alignment horizontal="center"/>
    </xf>
    <xf numFmtId="43" fontId="0" fillId="0" borderId="0" xfId="0" applyNumberFormat="1"/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37" fontId="9" fillId="0" borderId="4" xfId="0" applyNumberFormat="1" applyFont="1" applyBorder="1" applyAlignment="1" applyProtection="1">
      <alignment horizontal="center"/>
    </xf>
    <xf numFmtId="43" fontId="14" fillId="0" borderId="4" xfId="1" applyFont="1" applyBorder="1" applyAlignment="1">
      <alignment horizontal="center"/>
    </xf>
    <xf numFmtId="43" fontId="3" fillId="0" borderId="4" xfId="1" applyFont="1" applyBorder="1" applyAlignment="1">
      <alignment horizontal="center"/>
    </xf>
    <xf numFmtId="0" fontId="18" fillId="0" borderId="0" xfId="0" applyFont="1"/>
    <xf numFmtId="0" fontId="19" fillId="0" borderId="0" xfId="0" applyNumberFormat="1" applyFont="1" applyFill="1" applyAlignment="1">
      <alignment horizontal="center"/>
    </xf>
    <xf numFmtId="43" fontId="19" fillId="0" borderId="0" xfId="1" applyFont="1" applyAlignment="1">
      <alignment horizontal="center"/>
    </xf>
    <xf numFmtId="0" fontId="19" fillId="0" borderId="0" xfId="0" applyFont="1"/>
    <xf numFmtId="0" fontId="18" fillId="0" borderId="0" xfId="0" applyNumberFormat="1" applyFont="1" applyFill="1" applyAlignment="1">
      <alignment horizontal="center"/>
    </xf>
    <xf numFmtId="43" fontId="18" fillId="0" borderId="0" xfId="1" applyFont="1" applyAlignment="1">
      <alignment horizontal="center"/>
    </xf>
    <xf numFmtId="43" fontId="20" fillId="0" borderId="0" xfId="1" applyFont="1" applyAlignment="1" applyProtection="1">
      <alignment horizontal="center"/>
    </xf>
    <xf numFmtId="0" fontId="0" fillId="0" borderId="0" xfId="0" applyAlignment="1">
      <alignment horizontal="center"/>
    </xf>
    <xf numFmtId="43" fontId="2" fillId="0" borderId="0" xfId="1" applyFont="1"/>
    <xf numFmtId="43" fontId="0" fillId="0" borderId="16" xfId="1" applyFont="1" applyBorder="1"/>
    <xf numFmtId="0" fontId="2" fillId="0" borderId="0" xfId="0" applyFont="1" applyAlignment="1">
      <alignment horizontal="center"/>
    </xf>
    <xf numFmtId="39" fontId="22" fillId="0" borderId="0" xfId="0" applyNumberFormat="1" applyFont="1"/>
    <xf numFmtId="43" fontId="2" fillId="0" borderId="17" xfId="1" applyFont="1" applyBorder="1"/>
    <xf numFmtId="0" fontId="15" fillId="0" borderId="0" xfId="0" applyFont="1" applyAlignment="1">
      <alignment horizontal="center"/>
    </xf>
    <xf numFmtId="0" fontId="15" fillId="0" borderId="0" xfId="0" applyFont="1"/>
    <xf numFmtId="43" fontId="14" fillId="0" borderId="0" xfId="1" applyFont="1" applyProtection="1"/>
    <xf numFmtId="43" fontId="15" fillId="0" borderId="0" xfId="1" applyFont="1"/>
    <xf numFmtId="0" fontId="15" fillId="0" borderId="0" xfId="0" applyFont="1" applyAlignment="1">
      <alignment horizontal="left"/>
    </xf>
    <xf numFmtId="0" fontId="15" fillId="0" borderId="4" xfId="0" applyFont="1" applyBorder="1"/>
    <xf numFmtId="0" fontId="15" fillId="0" borderId="4" xfId="0" applyFont="1" applyBorder="1" applyAlignment="1">
      <alignment horizontal="center"/>
    </xf>
    <xf numFmtId="39" fontId="14" fillId="0" borderId="4" xfId="0" applyNumberFormat="1" applyFont="1" applyBorder="1" applyAlignment="1" applyProtection="1">
      <alignment horizontal="center"/>
    </xf>
    <xf numFmtId="43" fontId="14" fillId="0" borderId="4" xfId="1" applyFont="1" applyBorder="1" applyAlignment="1" applyProtection="1">
      <alignment horizontal="center"/>
    </xf>
    <xf numFmtId="0" fontId="14" fillId="0" borderId="4" xfId="0" applyFont="1" applyBorder="1" applyAlignment="1">
      <alignment horizontal="center"/>
    </xf>
    <xf numFmtId="43" fontId="24" fillId="0" borderId="4" xfId="1" applyFont="1" applyFill="1" applyBorder="1" applyAlignment="1" applyProtection="1">
      <alignment horizontal="center"/>
    </xf>
    <xf numFmtId="0" fontId="14" fillId="0" borderId="4" xfId="0" applyFont="1" applyBorder="1"/>
    <xf numFmtId="43" fontId="4" fillId="0" borderId="0" xfId="1" applyFont="1" applyBorder="1" applyAlignment="1">
      <alignment horizontal="center"/>
    </xf>
    <xf numFmtId="43" fontId="3" fillId="0" borderId="0" xfId="1" applyFont="1" applyBorder="1" applyAlignment="1">
      <alignment horizontal="center"/>
    </xf>
    <xf numFmtId="0" fontId="4" fillId="0" borderId="0" xfId="0" applyFont="1" applyBorder="1"/>
    <xf numFmtId="0" fontId="3" fillId="0" borderId="0" xfId="0" applyFont="1" applyBorder="1"/>
    <xf numFmtId="14" fontId="0" fillId="0" borderId="0" xfId="0" applyNumberFormat="1" applyAlignment="1">
      <alignment horizontal="left"/>
    </xf>
    <xf numFmtId="43" fontId="1" fillId="0" borderId="0" xfId="1" applyFont="1"/>
    <xf numFmtId="43" fontId="21" fillId="0" borderId="0" xfId="1" applyFont="1"/>
    <xf numFmtId="0" fontId="17" fillId="0" borderId="0" xfId="0" applyFont="1"/>
    <xf numFmtId="0" fontId="25" fillId="0" borderId="4" xfId="0" applyFont="1" applyBorder="1" applyAlignment="1">
      <alignment wrapText="1"/>
    </xf>
    <xf numFmtId="39" fontId="6" fillId="0" borderId="4" xfId="0" applyNumberFormat="1" applyFont="1" applyFill="1" applyBorder="1" applyAlignment="1" applyProtection="1">
      <alignment horizontal="left" wrapText="1"/>
    </xf>
    <xf numFmtId="0" fontId="6" fillId="0" borderId="4" xfId="0" applyFont="1" applyFill="1" applyBorder="1" applyAlignment="1">
      <alignment wrapText="1"/>
    </xf>
    <xf numFmtId="0" fontId="3" fillId="0" borderId="11" xfId="0" applyFont="1" applyBorder="1"/>
    <xf numFmtId="43" fontId="15" fillId="0" borderId="4" xfId="1" applyFont="1" applyBorder="1" applyAlignment="1">
      <alignment horizontal="right"/>
    </xf>
    <xf numFmtId="39" fontId="15" fillId="0" borderId="4" xfId="0" applyNumberFormat="1" applyFont="1" applyBorder="1" applyAlignment="1" applyProtection="1">
      <alignment horizontal="right"/>
    </xf>
    <xf numFmtId="43" fontId="15" fillId="0" borderId="4" xfId="1" applyFont="1" applyBorder="1" applyAlignment="1" applyProtection="1">
      <alignment horizontal="right"/>
    </xf>
    <xf numFmtId="37" fontId="15" fillId="0" borderId="4" xfId="0" applyNumberFormat="1" applyFont="1" applyBorder="1" applyAlignment="1" applyProtection="1">
      <alignment horizontal="right"/>
    </xf>
    <xf numFmtId="0" fontId="27" fillId="0" borderId="0" xfId="0" applyFont="1"/>
    <xf numFmtId="0" fontId="28" fillId="0" borderId="0" xfId="0" applyFont="1" applyAlignment="1">
      <alignment horizontal="center"/>
    </xf>
    <xf numFmtId="0" fontId="28" fillId="0" borderId="0" xfId="0" applyFont="1"/>
    <xf numFmtId="43" fontId="27" fillId="0" borderId="0" xfId="1" applyFont="1" applyProtection="1"/>
    <xf numFmtId="43" fontId="28" fillId="0" borderId="0" xfId="1" applyFont="1"/>
    <xf numFmtId="0" fontId="4" fillId="0" borderId="0" xfId="0" applyFont="1" applyFill="1" applyBorder="1"/>
    <xf numFmtId="43" fontId="23" fillId="0" borderId="1" xfId="1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43" fontId="23" fillId="0" borderId="2" xfId="1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43" fontId="23" fillId="0" borderId="3" xfId="1" applyFont="1" applyBorder="1" applyAlignment="1">
      <alignment horizontal="center"/>
    </xf>
    <xf numFmtId="43" fontId="29" fillId="0" borderId="4" xfId="1" applyFont="1" applyBorder="1" applyAlignment="1" applyProtection="1">
      <alignment horizontal="center"/>
    </xf>
    <xf numFmtId="0" fontId="30" fillId="0" borderId="1" xfId="0" applyFont="1" applyBorder="1"/>
    <xf numFmtId="0" fontId="30" fillId="0" borderId="2" xfId="0" applyFont="1" applyBorder="1"/>
    <xf numFmtId="0" fontId="30" fillId="0" borderId="3" xfId="0" applyFont="1" applyBorder="1"/>
    <xf numFmtId="43" fontId="29" fillId="0" borderId="3" xfId="1" applyFont="1" applyBorder="1" applyAlignment="1" applyProtection="1">
      <alignment horizontal="center"/>
    </xf>
    <xf numFmtId="0" fontId="31" fillId="0" borderId="0" xfId="0" applyFont="1"/>
    <xf numFmtId="0" fontId="30" fillId="0" borderId="4" xfId="0" applyFont="1" applyBorder="1"/>
    <xf numFmtId="0" fontId="31" fillId="0" borderId="4" xfId="0" applyFont="1" applyBorder="1"/>
    <xf numFmtId="0" fontId="31" fillId="0" borderId="3" xfId="0" applyFont="1" applyBorder="1"/>
    <xf numFmtId="0" fontId="4" fillId="0" borderId="4" xfId="0" applyFont="1" applyBorder="1" applyAlignment="1">
      <alignment wrapText="1"/>
    </xf>
    <xf numFmtId="0" fontId="3" fillId="0" borderId="4" xfId="0" applyFont="1" applyBorder="1" applyAlignment="1">
      <alignment wrapText="1"/>
    </xf>
    <xf numFmtId="49" fontId="4" fillId="0" borderId="4" xfId="0" applyNumberFormat="1" applyFont="1" applyBorder="1" applyAlignment="1">
      <alignment wrapText="1"/>
    </xf>
    <xf numFmtId="49" fontId="4" fillId="0" borderId="4" xfId="0" applyNumberFormat="1" applyFont="1" applyBorder="1" applyAlignment="1"/>
    <xf numFmtId="0" fontId="15" fillId="0" borderId="1" xfId="0" applyFont="1" applyBorder="1" applyAlignment="1">
      <alignment horizontal="center"/>
    </xf>
    <xf numFmtId="43" fontId="15" fillId="0" borderId="1" xfId="1" applyFont="1" applyBorder="1" applyAlignment="1" applyProtection="1">
      <alignment horizontal="right"/>
    </xf>
    <xf numFmtId="43" fontId="14" fillId="0" borderId="1" xfId="1" applyFont="1" applyBorder="1" applyAlignment="1">
      <alignment horizontal="right"/>
    </xf>
    <xf numFmtId="0" fontId="15" fillId="0" borderId="0" xfId="0" applyFont="1" applyBorder="1" applyAlignment="1">
      <alignment horizontal="center"/>
    </xf>
    <xf numFmtId="0" fontId="15" fillId="0" borderId="0" xfId="0" applyFont="1" applyBorder="1" applyAlignment="1">
      <alignment horizontal="right"/>
    </xf>
    <xf numFmtId="43" fontId="15" fillId="0" borderId="0" xfId="1" applyFont="1" applyBorder="1" applyAlignment="1">
      <alignment horizontal="right"/>
    </xf>
    <xf numFmtId="43" fontId="14" fillId="0" borderId="0" xfId="1" applyFont="1" applyBorder="1" applyAlignment="1" applyProtection="1">
      <alignment horizontal="right"/>
    </xf>
    <xf numFmtId="39" fontId="14" fillId="0" borderId="0" xfId="0" applyNumberFormat="1" applyFont="1" applyBorder="1" applyAlignment="1" applyProtection="1">
      <alignment horizontal="left"/>
    </xf>
    <xf numFmtId="0" fontId="3" fillId="0" borderId="0" xfId="0" applyFont="1" applyBorder="1" applyAlignment="1">
      <alignment wrapText="1"/>
    </xf>
    <xf numFmtId="165" fontId="14" fillId="0" borderId="1" xfId="1" applyNumberFormat="1" applyFont="1" applyBorder="1" applyAlignment="1">
      <alignment horizontal="right"/>
    </xf>
    <xf numFmtId="39" fontId="14" fillId="0" borderId="1" xfId="0" applyNumberFormat="1" applyFont="1" applyBorder="1" applyAlignment="1" applyProtection="1">
      <alignment horizontal="right"/>
    </xf>
    <xf numFmtId="0" fontId="30" fillId="0" borderId="0" xfId="0" applyFont="1" applyBorder="1"/>
    <xf numFmtId="0" fontId="31" fillId="0" borderId="0" xfId="0" applyFont="1" applyBorder="1"/>
    <xf numFmtId="43" fontId="23" fillId="0" borderId="0" xfId="1" applyFont="1" applyBorder="1" applyAlignment="1">
      <alignment horizontal="center"/>
    </xf>
    <xf numFmtId="43" fontId="6" fillId="0" borderId="4" xfId="1" applyFont="1" applyBorder="1" applyAlignment="1" applyProtection="1">
      <alignment horizontal="center"/>
    </xf>
    <xf numFmtId="0" fontId="23" fillId="0" borderId="4" xfId="0" applyFont="1" applyFill="1" applyBorder="1"/>
    <xf numFmtId="0" fontId="33" fillId="0" borderId="4" xfId="0" applyFont="1" applyBorder="1" applyAlignment="1">
      <alignment wrapText="1"/>
    </xf>
    <xf numFmtId="43" fontId="34" fillId="0" borderId="4" xfId="1" applyFont="1" applyBorder="1" applyAlignment="1">
      <alignment horizontal="right"/>
    </xf>
    <xf numFmtId="0" fontId="3" fillId="0" borderId="4" xfId="0" applyFont="1" applyBorder="1" applyAlignment="1"/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5" fillId="0" borderId="4" xfId="1" applyFont="1" applyBorder="1" applyAlignment="1" applyProtection="1">
      <alignment horizontal="center"/>
    </xf>
    <xf numFmtId="43" fontId="3" fillId="0" borderId="3" xfId="1" applyFont="1" applyBorder="1" applyAlignment="1">
      <alignment horizontal="center"/>
    </xf>
    <xf numFmtId="0" fontId="35" fillId="0" borderId="0" xfId="0" applyFont="1"/>
    <xf numFmtId="43" fontId="5" fillId="0" borderId="3" xfId="1" applyFont="1" applyBorder="1" applyAlignment="1" applyProtection="1">
      <alignment horizontal="center"/>
    </xf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19" fillId="0" borderId="4" xfId="0" applyNumberFormat="1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43" fontId="35" fillId="0" borderId="0" xfId="1" applyFont="1" applyBorder="1"/>
    <xf numFmtId="0" fontId="36" fillId="0" borderId="0" xfId="0" applyFont="1" applyAlignment="1">
      <alignment horizontal="center"/>
    </xf>
    <xf numFmtId="0" fontId="35" fillId="0" borderId="0" xfId="0" applyFont="1" applyBorder="1"/>
    <xf numFmtId="0" fontId="3" fillId="0" borderId="0" xfId="0" applyFont="1" applyBorder="1" applyAlignment="1">
      <alignment horizontal="center"/>
    </xf>
    <xf numFmtId="43" fontId="35" fillId="0" borderId="4" xfId="0" applyNumberFormat="1" applyFont="1" applyBorder="1"/>
    <xf numFmtId="0" fontId="3" fillId="0" borderId="7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36" fillId="0" borderId="0" xfId="0" applyFont="1"/>
    <xf numFmtId="39" fontId="20" fillId="0" borderId="4" xfId="0" applyNumberFormat="1" applyFont="1" applyBorder="1" applyAlignment="1" applyProtection="1">
      <alignment horizontal="left"/>
    </xf>
    <xf numFmtId="43" fontId="3" fillId="0" borderId="13" xfId="1" applyFont="1" applyBorder="1"/>
    <xf numFmtId="0" fontId="3" fillId="0" borderId="0" xfId="1" applyNumberFormat="1" applyFont="1" applyBorder="1"/>
    <xf numFmtId="0" fontId="3" fillId="0" borderId="4" xfId="1" applyNumberFormat="1" applyFont="1" applyBorder="1"/>
    <xf numFmtId="0" fontId="32" fillId="0" borderId="0" xfId="0" applyFont="1"/>
    <xf numFmtId="39" fontId="38" fillId="0" borderId="4" xfId="0" applyNumberFormat="1" applyFont="1" applyBorder="1" applyAlignment="1" applyProtection="1">
      <alignment horizontal="left" wrapText="1"/>
    </xf>
    <xf numFmtId="39" fontId="20" fillId="0" borderId="1" xfId="0" applyNumberFormat="1" applyFont="1" applyBorder="1" applyAlignment="1" applyProtection="1">
      <alignment horizontal="left"/>
    </xf>
    <xf numFmtId="0" fontId="22" fillId="0" borderId="4" xfId="0" applyFont="1" applyBorder="1" applyAlignment="1">
      <alignment horizontal="center"/>
    </xf>
    <xf numFmtId="39" fontId="20" fillId="0" borderId="4" xfId="0" applyNumberFormat="1" applyFont="1" applyBorder="1" applyAlignment="1" applyProtection="1">
      <alignment horizontal="right"/>
    </xf>
    <xf numFmtId="43" fontId="35" fillId="0" borderId="0" xfId="0" applyNumberFormat="1" applyFont="1"/>
    <xf numFmtId="0" fontId="20" fillId="0" borderId="4" xfId="0" applyFont="1" applyBorder="1" applyAlignment="1">
      <alignment horizontal="left"/>
    </xf>
    <xf numFmtId="43" fontId="20" fillId="0" borderId="1" xfId="1" applyFont="1" applyBorder="1" applyAlignment="1" applyProtection="1">
      <alignment horizontal="right"/>
    </xf>
    <xf numFmtId="0" fontId="23" fillId="0" borderId="5" xfId="0" applyFont="1" applyBorder="1" applyAlignment="1">
      <alignment horizontal="center"/>
    </xf>
    <xf numFmtId="43" fontId="31" fillId="0" borderId="0" xfId="1" applyFont="1"/>
    <xf numFmtId="0" fontId="23" fillId="0" borderId="7" xfId="0" applyFont="1" applyBorder="1" applyAlignment="1">
      <alignment horizontal="center"/>
    </xf>
    <xf numFmtId="0" fontId="16" fillId="0" borderId="4" xfId="0" applyFont="1" applyFill="1" applyBorder="1"/>
    <xf numFmtId="0" fontId="2" fillId="0" borderId="4" xfId="0" applyFont="1" applyBorder="1"/>
    <xf numFmtId="43" fontId="2" fillId="0" borderId="4" xfId="0" applyNumberFormat="1" applyFont="1" applyBorder="1"/>
    <xf numFmtId="0" fontId="3" fillId="0" borderId="4" xfId="1" applyNumberFormat="1" applyFont="1" applyBorder="1" applyAlignment="1">
      <alignment horizontal="left"/>
    </xf>
    <xf numFmtId="43" fontId="3" fillId="0" borderId="12" xfId="1" applyFont="1" applyBorder="1" applyAlignment="1">
      <alignment horizontal="right"/>
    </xf>
    <xf numFmtId="43" fontId="16" fillId="0" borderId="4" xfId="1" applyFont="1" applyBorder="1"/>
    <xf numFmtId="43" fontId="35" fillId="0" borderId="0" xfId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36" fillId="0" borderId="0" xfId="0" applyFont="1" applyAlignment="1">
      <alignment horizontal="left"/>
    </xf>
    <xf numFmtId="0" fontId="0" fillId="0" borderId="0" xfId="0" applyAlignment="1">
      <alignment horizontal="right"/>
    </xf>
    <xf numFmtId="0" fontId="35" fillId="0" borderId="0" xfId="0" applyFont="1" applyAlignment="1">
      <alignment horizontal="left"/>
    </xf>
    <xf numFmtId="43" fontId="1" fillId="0" borderId="0" xfId="1" applyFont="1" applyFill="1" applyBorder="1"/>
    <xf numFmtId="43" fontId="21" fillId="0" borderId="0" xfId="1" applyFont="1" applyBorder="1"/>
    <xf numFmtId="43" fontId="1" fillId="0" borderId="0" xfId="1" applyFont="1" applyBorder="1"/>
    <xf numFmtId="43" fontId="0" fillId="0" borderId="0" xfId="1" applyFont="1" applyAlignment="1">
      <alignment horizontal="center"/>
    </xf>
    <xf numFmtId="43" fontId="41" fillId="0" borderId="0" xfId="1" applyFont="1"/>
    <xf numFmtId="43" fontId="0" fillId="0" borderId="0" xfId="1" applyFont="1" applyAlignment="1">
      <alignment horizontal="right"/>
    </xf>
    <xf numFmtId="43" fontId="42" fillId="0" borderId="0" xfId="1" applyFont="1"/>
    <xf numFmtId="43" fontId="0" fillId="0" borderId="0" xfId="1" applyFont="1" applyAlignment="1"/>
    <xf numFmtId="43" fontId="0" fillId="0" borderId="0" xfId="1" applyFont="1" applyAlignment="1">
      <alignment horizontal="left"/>
    </xf>
    <xf numFmtId="43" fontId="2" fillId="0" borderId="0" xfId="1" applyFont="1" applyAlignment="1"/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43" fontId="4" fillId="0" borderId="12" xfId="1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3" fillId="0" borderId="0" xfId="0" applyFont="1"/>
    <xf numFmtId="0" fontId="16" fillId="0" borderId="0" xfId="0" applyFont="1"/>
    <xf numFmtId="0" fontId="26" fillId="0" borderId="0" xfId="0" applyFont="1" applyAlignment="1"/>
    <xf numFmtId="43" fontId="1" fillId="0" borderId="0" xfId="0" applyNumberFormat="1" applyFont="1" applyBorder="1"/>
    <xf numFmtId="43" fontId="1" fillId="0" borderId="17" xfId="1" applyFont="1" applyBorder="1"/>
    <xf numFmtId="43" fontId="0" fillId="0" borderId="19" xfId="0" applyNumberFormat="1" applyBorder="1"/>
    <xf numFmtId="0" fontId="44" fillId="0" borderId="0" xfId="0" applyFont="1"/>
    <xf numFmtId="0" fontId="45" fillId="0" borderId="0" xfId="0" applyFont="1"/>
    <xf numFmtId="43" fontId="1" fillId="0" borderId="0" xfId="1" applyFont="1" applyBorder="1" applyAlignment="1"/>
    <xf numFmtId="43" fontId="21" fillId="0" borderId="18" xfId="1" applyFont="1" applyBorder="1" applyAlignment="1"/>
    <xf numFmtId="43" fontId="1" fillId="0" borderId="18" xfId="1" applyFont="1" applyBorder="1" applyAlignment="1"/>
    <xf numFmtId="43" fontId="1" fillId="0" borderId="0" xfId="1" applyFont="1" applyAlignment="1"/>
    <xf numFmtId="43" fontId="1" fillId="0" borderId="19" xfId="1" applyFont="1" applyBorder="1" applyAlignment="1"/>
    <xf numFmtId="43" fontId="1" fillId="0" borderId="10" xfId="1" applyFont="1" applyBorder="1"/>
    <xf numFmtId="43" fontId="1" fillId="0" borderId="19" xfId="1" applyFont="1" applyBorder="1"/>
    <xf numFmtId="43" fontId="13" fillId="0" borderId="0" xfId="1" applyFont="1" applyBorder="1" applyAlignment="1">
      <alignment horizontal="center"/>
    </xf>
    <xf numFmtId="43" fontId="4" fillId="0" borderId="5" xfId="1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43" fontId="0" fillId="0" borderId="0" xfId="1" applyFont="1" applyFill="1"/>
    <xf numFmtId="0" fontId="0" fillId="0" borderId="0" xfId="0" applyFill="1"/>
    <xf numFmtId="43" fontId="21" fillId="0" borderId="17" xfId="0" applyNumberFormat="1" applyFont="1" applyBorder="1"/>
    <xf numFmtId="0" fontId="41" fillId="0" borderId="0" xfId="0" applyFont="1"/>
    <xf numFmtId="4" fontId="41" fillId="0" borderId="0" xfId="0" applyNumberFormat="1" applyFont="1"/>
    <xf numFmtId="4" fontId="46" fillId="0" borderId="0" xfId="0" applyNumberFormat="1" applyFont="1"/>
    <xf numFmtId="0" fontId="4" fillId="0" borderId="0" xfId="0" applyFont="1" applyAlignment="1"/>
    <xf numFmtId="4" fontId="0" fillId="0" borderId="0" xfId="0" applyNumberFormat="1" applyFont="1"/>
    <xf numFmtId="43" fontId="21" fillId="0" borderId="0" xfId="0" applyNumberFormat="1" applyFont="1" applyBorder="1"/>
    <xf numFmtId="0" fontId="35" fillId="0" borderId="0" xfId="0" applyFont="1" applyAlignment="1">
      <alignment horizontal="center"/>
    </xf>
    <xf numFmtId="14" fontId="2" fillId="0" borderId="0" xfId="0" applyNumberFormat="1" applyFont="1" applyAlignment="1">
      <alignment horizontal="left"/>
    </xf>
    <xf numFmtId="43" fontId="0" fillId="0" borderId="0" xfId="0" applyNumberFormat="1" applyFont="1" applyBorder="1"/>
    <xf numFmtId="43" fontId="2" fillId="0" borderId="0" xfId="0" applyNumberFormat="1" applyFont="1" applyBorder="1"/>
    <xf numFmtId="14" fontId="41" fillId="0" borderId="0" xfId="1" applyNumberFormat="1" applyFont="1"/>
    <xf numFmtId="39" fontId="27" fillId="0" borderId="4" xfId="0" applyNumberFormat="1" applyFont="1" applyBorder="1" applyAlignment="1" applyProtection="1">
      <alignment horizontal="left" wrapText="1"/>
    </xf>
    <xf numFmtId="0" fontId="3" fillId="0" borderId="3" xfId="0" applyFont="1" applyFill="1" applyBorder="1"/>
    <xf numFmtId="0" fontId="48" fillId="0" borderId="4" xfId="0" applyFont="1" applyFill="1" applyBorder="1"/>
    <xf numFmtId="0" fontId="47" fillId="0" borderId="0" xfId="0" applyFont="1"/>
    <xf numFmtId="0" fontId="49" fillId="0" borderId="4" xfId="0" applyFont="1" applyFill="1" applyBorder="1"/>
    <xf numFmtId="43" fontId="49" fillId="0" borderId="4" xfId="1" applyFont="1" applyBorder="1"/>
    <xf numFmtId="43" fontId="50" fillId="0" borderId="0" xfId="1" applyFont="1"/>
    <xf numFmtId="0" fontId="50" fillId="0" borderId="0" xfId="0" applyFont="1"/>
    <xf numFmtId="39" fontId="51" fillId="0" borderId="14" xfId="0" applyNumberFormat="1" applyFont="1" applyBorder="1" applyAlignment="1" applyProtection="1">
      <alignment horizontal="left"/>
    </xf>
    <xf numFmtId="0" fontId="52" fillId="0" borderId="14" xfId="0" applyFont="1" applyBorder="1" applyAlignment="1">
      <alignment horizontal="center"/>
    </xf>
    <xf numFmtId="43" fontId="52" fillId="0" borderId="14" xfId="1" applyFont="1" applyBorder="1" applyAlignment="1">
      <alignment horizontal="right"/>
    </xf>
    <xf numFmtId="43" fontId="52" fillId="0" borderId="14" xfId="1" applyFont="1" applyBorder="1" applyAlignment="1" applyProtection="1">
      <alignment horizontal="right"/>
    </xf>
    <xf numFmtId="43" fontId="51" fillId="0" borderId="14" xfId="1" applyFont="1" applyBorder="1" applyAlignment="1" applyProtection="1">
      <alignment horizontal="right"/>
    </xf>
    <xf numFmtId="43" fontId="52" fillId="0" borderId="14" xfId="0" applyNumberFormat="1" applyFont="1" applyBorder="1" applyAlignment="1">
      <alignment horizontal="right"/>
    </xf>
    <xf numFmtId="0" fontId="53" fillId="0" borderId="0" xfId="0" applyFont="1"/>
    <xf numFmtId="14" fontId="4" fillId="0" borderId="4" xfId="1" applyNumberFormat="1" applyFont="1" applyBorder="1"/>
    <xf numFmtId="43" fontId="4" fillId="0" borderId="12" xfId="1" applyFont="1" applyBorder="1"/>
    <xf numFmtId="43" fontId="4" fillId="0" borderId="13" xfId="1" applyFont="1" applyBorder="1"/>
    <xf numFmtId="0" fontId="4" fillId="0" borderId="4" xfId="1" applyNumberFormat="1" applyFont="1" applyBorder="1"/>
    <xf numFmtId="39" fontId="49" fillId="0" borderId="4" xfId="0" applyNumberFormat="1" applyFont="1" applyBorder="1" applyAlignment="1" applyProtection="1">
      <alignment horizontal="left" wrapText="1"/>
    </xf>
    <xf numFmtId="43" fontId="47" fillId="0" borderId="0" xfId="1" applyFont="1"/>
    <xf numFmtId="0" fontId="54" fillId="0" borderId="4" xfId="0" applyFont="1" applyBorder="1" applyAlignment="1">
      <alignment horizontal="center"/>
    </xf>
    <xf numFmtId="43" fontId="55" fillId="0" borderId="4" xfId="1" applyFont="1" applyBorder="1" applyAlignment="1">
      <alignment horizontal="right"/>
    </xf>
    <xf numFmtId="39" fontId="51" fillId="0" borderId="4" xfId="0" applyNumberFormat="1" applyFont="1" applyBorder="1" applyAlignment="1" applyProtection="1">
      <alignment horizontal="right"/>
    </xf>
    <xf numFmtId="43" fontId="52" fillId="0" borderId="4" xfId="1" applyFont="1" applyBorder="1" applyAlignment="1">
      <alignment horizontal="right"/>
    </xf>
    <xf numFmtId="43" fontId="47" fillId="0" borderId="0" xfId="0" applyNumberFormat="1" applyFont="1"/>
    <xf numFmtId="43" fontId="37" fillId="0" borderId="0" xfId="0" applyNumberFormat="1" applyFont="1"/>
    <xf numFmtId="164" fontId="0" fillId="0" borderId="0" xfId="0" applyNumberFormat="1"/>
    <xf numFmtId="0" fontId="8" fillId="0" borderId="0" xfId="1" applyNumberFormat="1" applyFont="1" applyAlignment="1">
      <alignment horizontal="center"/>
    </xf>
    <xf numFmtId="2" fontId="0" fillId="0" borderId="0" xfId="0" applyNumberFormat="1"/>
    <xf numFmtId="43" fontId="56" fillId="0" borderId="0" xfId="1" applyFont="1" applyBorder="1" applyAlignment="1">
      <alignment horizontal="center"/>
    </xf>
    <xf numFmtId="0" fontId="14" fillId="0" borderId="4" xfId="0" applyNumberFormat="1" applyFont="1" applyBorder="1" applyAlignment="1" applyProtection="1">
      <alignment horizontal="center"/>
    </xf>
    <xf numFmtId="0" fontId="14" fillId="0" borderId="4" xfId="1" applyNumberFormat="1" applyFont="1" applyBorder="1" applyAlignment="1">
      <alignment horizontal="center"/>
    </xf>
    <xf numFmtId="0" fontId="20" fillId="0" borderId="4" xfId="0" applyFont="1" applyBorder="1"/>
    <xf numFmtId="43" fontId="14" fillId="0" borderId="4" xfId="1" applyFont="1" applyBorder="1" applyAlignment="1">
      <alignment horizontal="right"/>
    </xf>
    <xf numFmtId="0" fontId="10" fillId="0" borderId="4" xfId="0" applyFont="1" applyBorder="1" applyAlignment="1">
      <alignment horizontal="center"/>
    </xf>
    <xf numFmtId="43" fontId="14" fillId="0" borderId="4" xfId="1" applyFont="1" applyBorder="1" applyAlignment="1" applyProtection="1">
      <alignment horizontal="right"/>
    </xf>
    <xf numFmtId="0" fontId="18" fillId="0" borderId="0" xfId="1" applyNumberFormat="1" applyFont="1" applyAlignment="1">
      <alignment horizontal="center"/>
    </xf>
    <xf numFmtId="39" fontId="2" fillId="0" borderId="4" xfId="0" applyNumberFormat="1" applyFont="1" applyBorder="1"/>
    <xf numFmtId="0" fontId="3" fillId="0" borderId="14" xfId="0" applyNumberFormat="1" applyFont="1" applyBorder="1" applyAlignment="1">
      <alignment horizontal="left"/>
    </xf>
    <xf numFmtId="0" fontId="23" fillId="0" borderId="1" xfId="1" applyNumberFormat="1" applyFont="1" applyBorder="1" applyAlignment="1">
      <alignment horizontal="center"/>
    </xf>
    <xf numFmtId="0" fontId="23" fillId="0" borderId="2" xfId="1" applyNumberFormat="1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43" fontId="30" fillId="0" borderId="4" xfId="1" applyFont="1" applyBorder="1"/>
    <xf numFmtId="0" fontId="23" fillId="0" borderId="2" xfId="0" applyFont="1" applyBorder="1"/>
    <xf numFmtId="0" fontId="3" fillId="0" borderId="3" xfId="1" applyNumberFormat="1" applyFont="1" applyBorder="1" applyAlignment="1">
      <alignment horizontal="center"/>
    </xf>
    <xf numFmtId="49" fontId="19" fillId="0" borderId="3" xfId="0" applyNumberFormat="1" applyFont="1" applyFill="1" applyBorder="1" applyAlignment="1">
      <alignment horizontal="center"/>
    </xf>
    <xf numFmtId="43" fontId="19" fillId="0" borderId="4" xfId="1" applyFont="1" applyFill="1" applyBorder="1" applyAlignment="1">
      <alignment horizontal="center"/>
    </xf>
    <xf numFmtId="43" fontId="5" fillId="0" borderId="4" xfId="1" applyFont="1" applyBorder="1"/>
    <xf numFmtId="0" fontId="5" fillId="0" borderId="4" xfId="0" applyFont="1" applyBorder="1"/>
    <xf numFmtId="43" fontId="57" fillId="0" borderId="0" xfId="1" applyFont="1"/>
    <xf numFmtId="0" fontId="57" fillId="0" borderId="0" xfId="0" applyFont="1"/>
    <xf numFmtId="43" fontId="58" fillId="0" borderId="0" xfId="1" applyFont="1"/>
    <xf numFmtId="0" fontId="58" fillId="0" borderId="0" xfId="0" applyFont="1"/>
    <xf numFmtId="0" fontId="5" fillId="0" borderId="4" xfId="0" applyFont="1" applyFill="1" applyBorder="1"/>
    <xf numFmtId="43" fontId="6" fillId="0" borderId="4" xfId="1" applyFont="1" applyBorder="1"/>
    <xf numFmtId="0" fontId="5" fillId="0" borderId="1" xfId="0" applyFont="1" applyBorder="1"/>
    <xf numFmtId="43" fontId="5" fillId="0" borderId="2" xfId="1" applyFont="1" applyBorder="1"/>
    <xf numFmtId="43" fontId="5" fillId="0" borderId="4" xfId="0" applyNumberFormat="1" applyFont="1" applyBorder="1"/>
    <xf numFmtId="43" fontId="6" fillId="0" borderId="4" xfId="0" applyNumberFormat="1" applyFont="1" applyBorder="1"/>
    <xf numFmtId="0" fontId="5" fillId="0" borderId="2" xfId="0" applyFont="1" applyFill="1" applyBorder="1"/>
    <xf numFmtId="43" fontId="59" fillId="0" borderId="0" xfId="1" applyFont="1"/>
    <xf numFmtId="43" fontId="59" fillId="0" borderId="0" xfId="0" applyNumberFormat="1" applyFont="1"/>
    <xf numFmtId="0" fontId="37" fillId="0" borderId="0" xfId="0" applyFont="1"/>
    <xf numFmtId="43" fontId="37" fillId="0" borderId="0" xfId="1" applyFont="1"/>
    <xf numFmtId="43" fontId="3" fillId="0" borderId="12" xfId="1" applyFont="1" applyBorder="1"/>
    <xf numFmtId="0" fontId="3" fillId="0" borderId="0" xfId="1" applyNumberFormat="1" applyFont="1"/>
    <xf numFmtId="0" fontId="4" fillId="0" borderId="3" xfId="0" applyFont="1" applyFill="1" applyBorder="1"/>
    <xf numFmtId="43" fontId="0" fillId="0" borderId="4" xfId="1" applyFont="1" applyBorder="1" applyAlignment="1" applyProtection="1">
      <alignment horizontal="center"/>
    </xf>
    <xf numFmtId="14" fontId="3" fillId="0" borderId="4" xfId="1" applyNumberFormat="1" applyFont="1" applyBorder="1"/>
    <xf numFmtId="0" fontId="60" fillId="0" borderId="0" xfId="0" applyFont="1"/>
    <xf numFmtId="0" fontId="0" fillId="0" borderId="0" xfId="0" applyNumberFormat="1" applyAlignment="1">
      <alignment horizontal="center"/>
    </xf>
    <xf numFmtId="43" fontId="61" fillId="0" borderId="4" xfId="1" applyFont="1" applyBorder="1"/>
    <xf numFmtId="43" fontId="62" fillId="0" borderId="4" xfId="1" applyFont="1" applyBorder="1"/>
    <xf numFmtId="43" fontId="63" fillId="0" borderId="4" xfId="1" applyFont="1" applyBorder="1" applyAlignment="1" applyProtection="1">
      <alignment horizontal="center"/>
    </xf>
    <xf numFmtId="43" fontId="64" fillId="0" borderId="4" xfId="1" applyFont="1" applyBorder="1" applyAlignment="1" applyProtection="1">
      <alignment horizontal="center"/>
    </xf>
    <xf numFmtId="43" fontId="64" fillId="0" borderId="3" xfId="1" applyFont="1" applyBorder="1" applyAlignment="1" applyProtection="1">
      <alignment horizontal="center"/>
    </xf>
    <xf numFmtId="43" fontId="63" fillId="0" borderId="3" xfId="1" applyFont="1" applyBorder="1" applyAlignment="1" applyProtection="1">
      <alignment horizontal="center"/>
    </xf>
    <xf numFmtId="43" fontId="6" fillId="0" borderId="3" xfId="1" applyFont="1" applyBorder="1" applyAlignment="1" applyProtection="1">
      <alignment horizontal="center"/>
    </xf>
    <xf numFmtId="0" fontId="65" fillId="0" borderId="4" xfId="1" applyNumberFormat="1" applyFont="1" applyBorder="1" applyAlignment="1">
      <alignment horizontal="left"/>
    </xf>
    <xf numFmtId="0" fontId="60" fillId="0" borderId="1" xfId="0" applyFont="1" applyBorder="1"/>
    <xf numFmtId="0" fontId="37" fillId="0" borderId="2" xfId="0" applyFont="1" applyBorder="1"/>
    <xf numFmtId="39" fontId="0" fillId="0" borderId="0" xfId="0" applyNumberFormat="1"/>
    <xf numFmtId="0" fontId="23" fillId="0" borderId="18" xfId="0" applyFont="1" applyBorder="1" applyAlignment="1">
      <alignment horizontal="center"/>
    </xf>
    <xf numFmtId="0" fontId="26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4">
    <cellStyle name="Comma" xfId="1" builtinId="3"/>
    <cellStyle name="Normal" xfId="0" builtinId="0"/>
    <cellStyle name="Normal 22" xfId="3"/>
    <cellStyle name="Normal 30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91"/>
  <sheetViews>
    <sheetView tabSelected="1" topLeftCell="A501" workbookViewId="0">
      <selection activeCell="E516" sqref="E516"/>
    </sheetView>
  </sheetViews>
  <sheetFormatPr defaultRowHeight="15.75" x14ac:dyDescent="0.25"/>
  <cols>
    <col min="1" max="1" width="9.5703125" customWidth="1"/>
    <col min="2" max="2" width="37.28515625" customWidth="1"/>
    <col min="3" max="3" width="23.85546875" style="31" customWidth="1"/>
    <col min="4" max="4" width="18" style="156" customWidth="1"/>
    <col min="5" max="5" width="16" style="156" customWidth="1"/>
    <col min="6" max="6" width="17.85546875" style="156" customWidth="1"/>
    <col min="7" max="7" width="14.5703125" style="156" customWidth="1"/>
    <col min="8" max="8" width="18.28515625" style="156" customWidth="1"/>
    <col min="9" max="9" width="13.28515625" style="31" customWidth="1"/>
    <col min="10" max="10" width="15.28515625" style="31" customWidth="1"/>
    <col min="11" max="11" width="13.7109375" style="31" customWidth="1"/>
    <col min="12" max="12" width="13.28515625" style="31" bestFit="1" customWidth="1"/>
    <col min="13" max="13" width="14" customWidth="1"/>
  </cols>
  <sheetData>
    <row r="1" spans="1:13" x14ac:dyDescent="0.25">
      <c r="E1" s="156" t="s">
        <v>84</v>
      </c>
    </row>
    <row r="2" spans="1:13" s="312" customFormat="1" ht="18.75" x14ac:dyDescent="0.3">
      <c r="A2" s="312" t="s">
        <v>377</v>
      </c>
      <c r="C2" s="313"/>
      <c r="I2" s="313"/>
      <c r="J2" s="313"/>
      <c r="K2" s="313"/>
      <c r="L2" s="313"/>
    </row>
    <row r="3" spans="1:13" s="197" customFormat="1" x14ac:dyDescent="0.25">
      <c r="A3" s="211"/>
      <c r="B3" s="212"/>
      <c r="C3" s="213"/>
      <c r="D3" s="214"/>
      <c r="E3" s="214"/>
      <c r="F3" s="214"/>
      <c r="G3" s="214"/>
      <c r="H3" s="215"/>
      <c r="I3" s="209"/>
      <c r="J3" s="209"/>
      <c r="K3" s="209"/>
      <c r="L3" s="209"/>
    </row>
    <row r="4" spans="1:13" s="197" customFormat="1" x14ac:dyDescent="0.25">
      <c r="A4" s="211" t="s">
        <v>378</v>
      </c>
      <c r="B4" s="212"/>
      <c r="C4" s="232"/>
      <c r="D4" s="288"/>
      <c r="E4" s="233"/>
      <c r="F4" s="233"/>
      <c r="G4" s="233"/>
      <c r="H4" s="234"/>
      <c r="I4" s="209"/>
      <c r="J4" s="209"/>
      <c r="K4" s="209"/>
      <c r="L4" s="209"/>
    </row>
    <row r="5" spans="1:13" s="125" customFormat="1" ht="12.75" customHeight="1" x14ac:dyDescent="0.2">
      <c r="A5" s="121"/>
      <c r="B5" s="121"/>
      <c r="C5" s="289">
        <v>2019</v>
      </c>
      <c r="D5" s="289">
        <v>2019</v>
      </c>
      <c r="E5" s="115" t="s">
        <v>365</v>
      </c>
      <c r="F5" s="185">
        <v>2018</v>
      </c>
      <c r="G5" s="169">
        <v>2018</v>
      </c>
      <c r="H5" s="116" t="s">
        <v>380</v>
      </c>
      <c r="I5" s="186"/>
      <c r="J5" s="186"/>
      <c r="K5" s="186"/>
      <c r="L5" s="186"/>
    </row>
    <row r="6" spans="1:13" s="125" customFormat="1" ht="12.75" customHeight="1" x14ac:dyDescent="0.2">
      <c r="A6" s="122"/>
      <c r="B6" s="122"/>
      <c r="C6" s="117" t="s">
        <v>379</v>
      </c>
      <c r="D6" s="117" t="s">
        <v>60</v>
      </c>
      <c r="E6" s="117" t="s">
        <v>60</v>
      </c>
      <c r="F6" s="187" t="s">
        <v>379</v>
      </c>
      <c r="G6" s="170" t="s">
        <v>3</v>
      </c>
      <c r="H6" s="118" t="s">
        <v>60</v>
      </c>
      <c r="I6" s="186"/>
      <c r="J6" s="186"/>
      <c r="K6" s="186"/>
      <c r="L6" s="186"/>
    </row>
    <row r="7" spans="1:13" ht="14.25" customHeight="1" x14ac:dyDescent="0.25">
      <c r="A7" s="28"/>
      <c r="B7" s="28"/>
      <c r="C7" s="117"/>
      <c r="D7" s="153"/>
      <c r="E7" s="153"/>
      <c r="F7" s="168"/>
      <c r="G7" s="155"/>
      <c r="H7" s="158"/>
    </row>
    <row r="8" spans="1:13" ht="14.25" customHeight="1" x14ac:dyDescent="0.25">
      <c r="A8" s="3"/>
      <c r="B8" s="3"/>
      <c r="C8" s="7"/>
      <c r="D8" s="7"/>
      <c r="E8" s="7"/>
      <c r="F8" s="7"/>
      <c r="G8" s="7"/>
      <c r="H8" s="7"/>
    </row>
    <row r="9" spans="1:13" ht="14.25" customHeight="1" x14ac:dyDescent="0.25">
      <c r="A9" s="3">
        <v>2</v>
      </c>
      <c r="B9" s="3" t="s">
        <v>89</v>
      </c>
      <c r="C9" s="7" t="s">
        <v>4</v>
      </c>
      <c r="D9" s="7" t="s">
        <v>4</v>
      </c>
      <c r="E9" s="7" t="s">
        <v>4</v>
      </c>
      <c r="F9" s="7" t="s">
        <v>4</v>
      </c>
      <c r="G9" s="7" t="s">
        <v>4</v>
      </c>
      <c r="H9" s="7" t="s">
        <v>4</v>
      </c>
    </row>
    <row r="10" spans="1:13" ht="14.25" customHeight="1" x14ac:dyDescent="0.25">
      <c r="A10" s="3"/>
      <c r="B10" s="3" t="s">
        <v>88</v>
      </c>
      <c r="C10" s="7"/>
      <c r="D10" s="7"/>
      <c r="E10" s="7"/>
      <c r="F10" s="7"/>
      <c r="G10" s="7"/>
      <c r="H10" s="7"/>
    </row>
    <row r="11" spans="1:13" ht="18" customHeight="1" x14ac:dyDescent="0.25">
      <c r="A11" s="27">
        <v>1331001</v>
      </c>
      <c r="B11" s="2" t="s">
        <v>263</v>
      </c>
      <c r="C11" s="5">
        <v>2382903</v>
      </c>
      <c r="D11" s="5">
        <v>2789802.15</v>
      </c>
      <c r="E11" s="5">
        <f t="shared" ref="E11:E16" si="0">D11/C11*100</f>
        <v>117.07577480073674</v>
      </c>
      <c r="F11" s="5">
        <v>2445444.4</v>
      </c>
      <c r="G11" s="5">
        <v>2002357.5</v>
      </c>
      <c r="H11" s="5">
        <f t="shared" ref="H11:H18" si="1">G11/F11*100</f>
        <v>81.881129662976591</v>
      </c>
    </row>
    <row r="12" spans="1:13" ht="18" customHeight="1" x14ac:dyDescent="0.25">
      <c r="A12" s="27">
        <v>1331002</v>
      </c>
      <c r="B12" s="2" t="s">
        <v>381</v>
      </c>
      <c r="C12" s="5">
        <v>3709990.92</v>
      </c>
      <c r="D12" s="5">
        <v>2644281.85</v>
      </c>
      <c r="E12" s="5">
        <f t="shared" si="0"/>
        <v>71.274617836530979</v>
      </c>
      <c r="F12" s="5">
        <v>3674431.89</v>
      </c>
      <c r="G12" s="5">
        <v>1786591.25</v>
      </c>
      <c r="H12" s="5">
        <f t="shared" si="1"/>
        <v>48.622244294750011</v>
      </c>
      <c r="M12" s="62"/>
    </row>
    <row r="13" spans="1:13" ht="20.25" customHeight="1" x14ac:dyDescent="0.25">
      <c r="A13" s="27">
        <v>1331003</v>
      </c>
      <c r="B13" s="2" t="s">
        <v>26</v>
      </c>
      <c r="C13" s="5">
        <v>274238.3</v>
      </c>
      <c r="D13" s="5">
        <v>339407.68</v>
      </c>
      <c r="E13" s="5">
        <f t="shared" si="0"/>
        <v>123.76377770719844</v>
      </c>
      <c r="F13" s="5">
        <v>230395.51999999999</v>
      </c>
      <c r="G13" s="5">
        <v>392132.16</v>
      </c>
      <c r="H13" s="5">
        <f t="shared" si="1"/>
        <v>170.19955943587792</v>
      </c>
    </row>
    <row r="14" spans="1:13" ht="18.75" customHeight="1" x14ac:dyDescent="0.25">
      <c r="A14" s="27">
        <v>1331008</v>
      </c>
      <c r="B14" s="16" t="s">
        <v>382</v>
      </c>
      <c r="C14" s="5">
        <v>321628.28999999998</v>
      </c>
      <c r="D14" s="5">
        <v>38397.910000000003</v>
      </c>
      <c r="E14" s="5">
        <f t="shared" si="0"/>
        <v>11.938598436101502</v>
      </c>
      <c r="F14" s="5">
        <v>147000</v>
      </c>
      <c r="G14" s="5">
        <v>102735.92</v>
      </c>
      <c r="H14" s="5">
        <f t="shared" si="1"/>
        <v>69.888380952380942</v>
      </c>
    </row>
    <row r="15" spans="1:13" ht="18.75" customHeight="1" x14ac:dyDescent="0.25">
      <c r="A15" s="27">
        <v>1331009</v>
      </c>
      <c r="B15" s="16" t="s">
        <v>133</v>
      </c>
      <c r="C15" s="5">
        <v>94598.93</v>
      </c>
      <c r="D15" s="5">
        <v>0</v>
      </c>
      <c r="E15" s="5">
        <f t="shared" si="0"/>
        <v>0</v>
      </c>
      <c r="F15" s="5">
        <v>164773.48000000001</v>
      </c>
      <c r="G15" s="5">
        <v>149826.92000000001</v>
      </c>
      <c r="H15" s="5">
        <f t="shared" si="1"/>
        <v>90.929025714574934</v>
      </c>
    </row>
    <row r="16" spans="1:13" ht="17.25" customHeight="1" x14ac:dyDescent="0.25">
      <c r="A16" s="27">
        <v>1331011</v>
      </c>
      <c r="B16" s="16" t="s">
        <v>265</v>
      </c>
      <c r="C16" s="5">
        <v>305557.96000000002</v>
      </c>
      <c r="D16" s="5">
        <v>384106.6</v>
      </c>
      <c r="E16" s="5">
        <f t="shared" si="0"/>
        <v>125.70662534859179</v>
      </c>
      <c r="F16" s="5">
        <v>1160873</v>
      </c>
      <c r="G16" s="5">
        <v>442902</v>
      </c>
      <c r="H16" s="5">
        <f t="shared" si="1"/>
        <v>38.152493855917058</v>
      </c>
      <c r="J16" s="76"/>
    </row>
    <row r="17" spans="1:12" ht="17.25" customHeight="1" x14ac:dyDescent="0.25">
      <c r="A17" s="27"/>
      <c r="B17" s="16" t="s">
        <v>383</v>
      </c>
      <c r="C17" s="5">
        <v>0</v>
      </c>
      <c r="D17" s="5">
        <v>0</v>
      </c>
      <c r="E17" s="5">
        <v>0</v>
      </c>
      <c r="F17" s="5">
        <v>1234259.8400000001</v>
      </c>
      <c r="G17" s="5">
        <v>0</v>
      </c>
      <c r="H17" s="5">
        <f t="shared" si="1"/>
        <v>0</v>
      </c>
      <c r="J17" s="76"/>
    </row>
    <row r="18" spans="1:12" s="21" customFormat="1" ht="14.25" customHeight="1" x14ac:dyDescent="0.25">
      <c r="A18" s="3"/>
      <c r="B18" s="3" t="s">
        <v>1</v>
      </c>
      <c r="C18" s="7">
        <f>SUM(C11:C17)</f>
        <v>7088917.3999999994</v>
      </c>
      <c r="D18" s="7">
        <f>SUM(D11:D17)</f>
        <v>6195996.1899999995</v>
      </c>
      <c r="E18" s="7">
        <f>D18/C18*100</f>
        <v>87.403983434762551</v>
      </c>
      <c r="F18" s="7">
        <f>SUM(F11:F17)</f>
        <v>9057178.1300000008</v>
      </c>
      <c r="G18" s="7">
        <f>SUM(G11:G17)</f>
        <v>4876545.75</v>
      </c>
      <c r="H18" s="7">
        <f t="shared" si="1"/>
        <v>53.841778090324468</v>
      </c>
      <c r="I18" s="76"/>
      <c r="J18" s="76"/>
      <c r="K18" s="76"/>
      <c r="L18" s="76"/>
    </row>
    <row r="19" spans="1:12" ht="14.25" customHeight="1" x14ac:dyDescent="0.25">
      <c r="A19" s="250"/>
      <c r="B19" s="250"/>
      <c r="C19" s="7"/>
      <c r="D19" s="5"/>
      <c r="E19" s="7"/>
      <c r="F19" s="5"/>
      <c r="G19" s="7"/>
      <c r="H19" s="5"/>
      <c r="J19" s="76"/>
    </row>
    <row r="20" spans="1:12" ht="15.75" customHeight="1" x14ac:dyDescent="0.25">
      <c r="A20" s="1">
        <v>3</v>
      </c>
      <c r="B20" s="1" t="s">
        <v>0</v>
      </c>
      <c r="C20" s="120"/>
      <c r="D20" s="154"/>
      <c r="E20" s="154"/>
      <c r="F20" s="154"/>
      <c r="G20" s="154"/>
      <c r="H20" s="154"/>
    </row>
    <row r="21" spans="1:12" s="33" customFormat="1" ht="15.75" customHeight="1" x14ac:dyDescent="0.25">
      <c r="A21" s="17">
        <v>1413001</v>
      </c>
      <c r="B21" s="17" t="s">
        <v>329</v>
      </c>
      <c r="C21" s="147">
        <v>1500</v>
      </c>
      <c r="D21" s="147">
        <v>0</v>
      </c>
      <c r="E21" s="147">
        <f>D21/C21*100</f>
        <v>0</v>
      </c>
      <c r="F21" s="147">
        <v>500</v>
      </c>
      <c r="G21" s="147">
        <v>0</v>
      </c>
      <c r="H21" s="147">
        <v>0</v>
      </c>
      <c r="I21" s="98"/>
      <c r="J21" s="98"/>
      <c r="K21" s="98"/>
      <c r="L21" s="98"/>
    </row>
    <row r="22" spans="1:12" s="33" customFormat="1" ht="15.75" customHeight="1" x14ac:dyDescent="0.25">
      <c r="A22" s="17">
        <v>1413002</v>
      </c>
      <c r="B22" s="17" t="s">
        <v>214</v>
      </c>
      <c r="C22" s="147">
        <v>383180</v>
      </c>
      <c r="D22" s="147">
        <v>174828.77</v>
      </c>
      <c r="E22" s="147">
        <f>D22/C22*100</f>
        <v>45.625755519599146</v>
      </c>
      <c r="F22" s="147">
        <v>168583.66</v>
      </c>
      <c r="G22" s="147">
        <v>227460.84</v>
      </c>
      <c r="H22" s="147">
        <f>G22/F22*100</f>
        <v>134.92460657219092</v>
      </c>
      <c r="I22" s="31"/>
      <c r="J22" s="31"/>
      <c r="K22" s="31"/>
      <c r="L22" s="31"/>
    </row>
    <row r="23" spans="1:12" s="33" customFormat="1" ht="15.75" customHeight="1" x14ac:dyDescent="0.25">
      <c r="A23" s="17">
        <v>1131003</v>
      </c>
      <c r="B23" s="2" t="s">
        <v>215</v>
      </c>
      <c r="C23" s="147">
        <v>0</v>
      </c>
      <c r="D23" s="147">
        <v>12650.2</v>
      </c>
      <c r="E23" s="147">
        <v>0</v>
      </c>
      <c r="F23" s="147">
        <v>4500</v>
      </c>
      <c r="G23" s="147">
        <v>1552.5</v>
      </c>
      <c r="H23" s="147">
        <f>G23/F23*100</f>
        <v>34.5</v>
      </c>
      <c r="I23" s="31"/>
      <c r="J23" s="31"/>
      <c r="K23" s="31"/>
      <c r="L23" s="31"/>
    </row>
    <row r="24" spans="1:12" ht="19.5" customHeight="1" x14ac:dyDescent="0.25">
      <c r="A24" s="2">
        <v>1131004</v>
      </c>
      <c r="B24" s="2" t="s">
        <v>87</v>
      </c>
      <c r="C24" s="5">
        <v>0</v>
      </c>
      <c r="D24" s="147"/>
      <c r="E24" s="147">
        <v>0</v>
      </c>
      <c r="F24" s="147">
        <v>0</v>
      </c>
      <c r="G24" s="5">
        <v>0</v>
      </c>
      <c r="H24" s="147">
        <v>0</v>
      </c>
    </row>
    <row r="25" spans="1:12" ht="16.5" customHeight="1" x14ac:dyDescent="0.25">
      <c r="A25" s="3"/>
      <c r="B25" s="3" t="s">
        <v>1</v>
      </c>
      <c r="C25" s="7">
        <f>SUM(C21:C24)</f>
        <v>384680</v>
      </c>
      <c r="D25" s="7">
        <f>SUM(D22:D24)</f>
        <v>187478.97</v>
      </c>
      <c r="E25" s="7">
        <f>D25/C25*100</f>
        <v>48.736344494124992</v>
      </c>
      <c r="F25" s="7">
        <f>SUM(F21:F24)</f>
        <v>173583.66</v>
      </c>
      <c r="G25" s="7">
        <f>SUM(G21:G24)</f>
        <v>229013.34</v>
      </c>
      <c r="H25" s="154">
        <f>G25/F25*100</f>
        <v>131.93254480289215</v>
      </c>
    </row>
    <row r="26" spans="1:12" ht="15" customHeight="1" x14ac:dyDescent="0.25">
      <c r="A26" s="25"/>
      <c r="B26" s="25"/>
      <c r="C26" s="29"/>
      <c r="D26" s="29"/>
      <c r="E26" s="29"/>
      <c r="F26" s="29"/>
      <c r="G26" s="29"/>
      <c r="H26" s="29"/>
    </row>
    <row r="27" spans="1:12" ht="15" customHeight="1" x14ac:dyDescent="0.25">
      <c r="A27" s="25"/>
      <c r="B27" s="25"/>
      <c r="C27" s="29"/>
      <c r="D27" s="29"/>
      <c r="E27" s="29"/>
      <c r="F27" s="29"/>
      <c r="G27" s="29"/>
      <c r="H27" s="29"/>
    </row>
    <row r="28" spans="1:12" ht="17.25" customHeight="1" x14ac:dyDescent="0.25">
      <c r="A28" s="25"/>
      <c r="B28" s="25"/>
      <c r="C28" s="29"/>
      <c r="D28" s="29"/>
      <c r="E28" s="29"/>
      <c r="F28" s="29"/>
      <c r="G28" s="29"/>
      <c r="H28" s="29"/>
    </row>
    <row r="29" spans="1:12" ht="15" customHeight="1" x14ac:dyDescent="0.25">
      <c r="A29" s="25"/>
      <c r="B29" s="25"/>
      <c r="C29" s="29"/>
      <c r="D29" s="29"/>
      <c r="E29" s="29"/>
      <c r="F29" s="29"/>
      <c r="G29" s="29"/>
      <c r="H29" s="29"/>
    </row>
    <row r="30" spans="1:12" s="125" customFormat="1" ht="15" customHeight="1" x14ac:dyDescent="0.2">
      <c r="A30" s="121"/>
      <c r="B30" s="121"/>
      <c r="C30" s="115"/>
      <c r="D30" s="115"/>
      <c r="E30" s="115"/>
      <c r="F30" s="185"/>
      <c r="G30" s="169"/>
      <c r="H30" s="116"/>
      <c r="I30" s="186"/>
      <c r="J30" s="186"/>
      <c r="K30" s="186"/>
      <c r="L30" s="186"/>
    </row>
    <row r="31" spans="1:12" s="125" customFormat="1" ht="15" customHeight="1" x14ac:dyDescent="0.2">
      <c r="A31" s="122"/>
      <c r="B31" s="122"/>
      <c r="C31" s="290">
        <v>2019</v>
      </c>
      <c r="D31" s="290">
        <v>2019</v>
      </c>
      <c r="E31" s="117"/>
      <c r="F31" s="187">
        <v>2018</v>
      </c>
      <c r="G31" s="170">
        <v>2018</v>
      </c>
      <c r="H31" s="118"/>
      <c r="I31" s="186"/>
      <c r="J31" s="186"/>
      <c r="K31" s="186"/>
      <c r="L31" s="186"/>
    </row>
    <row r="32" spans="1:12" ht="15" customHeight="1" x14ac:dyDescent="0.25">
      <c r="A32" s="28"/>
      <c r="B32" s="122"/>
      <c r="C32" s="119" t="s">
        <v>384</v>
      </c>
      <c r="D32" s="155" t="s">
        <v>60</v>
      </c>
      <c r="E32" s="155" t="s">
        <v>385</v>
      </c>
      <c r="F32" s="291" t="s">
        <v>384</v>
      </c>
      <c r="G32" s="155" t="s">
        <v>60</v>
      </c>
      <c r="H32" s="158" t="s">
        <v>385</v>
      </c>
    </row>
    <row r="33" spans="1:12" ht="15.75" customHeight="1" x14ac:dyDescent="0.25">
      <c r="A33" s="17"/>
      <c r="B33" s="123"/>
      <c r="C33" s="120" t="s">
        <v>4</v>
      </c>
      <c r="D33" s="154" t="s">
        <v>4</v>
      </c>
      <c r="E33" s="154"/>
      <c r="F33" s="154" t="s">
        <v>4</v>
      </c>
      <c r="G33" s="154" t="s">
        <v>4</v>
      </c>
      <c r="H33" s="154"/>
    </row>
    <row r="34" spans="1:12" ht="18.75" customHeight="1" x14ac:dyDescent="0.25">
      <c r="A34" s="4">
        <v>4</v>
      </c>
      <c r="B34" s="149" t="s">
        <v>189</v>
      </c>
      <c r="C34" s="5"/>
      <c r="D34" s="7"/>
      <c r="E34" s="7"/>
      <c r="F34" s="7"/>
      <c r="G34" s="7"/>
      <c r="H34" s="7"/>
    </row>
    <row r="35" spans="1:12" s="33" customFormat="1" ht="18.75" customHeight="1" x14ac:dyDescent="0.25">
      <c r="A35" s="6">
        <v>1412002</v>
      </c>
      <c r="B35" s="101" t="s">
        <v>190</v>
      </c>
      <c r="C35" s="5">
        <v>500</v>
      </c>
      <c r="D35" s="5">
        <v>3852.5</v>
      </c>
      <c r="E35" s="5">
        <f t="shared" ref="E35:E40" si="2">D35/C35*100</f>
        <v>770.5</v>
      </c>
      <c r="F35" s="292">
        <v>500</v>
      </c>
      <c r="G35" s="5">
        <v>8066.69</v>
      </c>
      <c r="H35" s="5">
        <f>G35/F35*100</f>
        <v>1613.338</v>
      </c>
      <c r="I35" s="31"/>
      <c r="J35" s="31"/>
      <c r="K35" s="31"/>
      <c r="L35" s="31"/>
    </row>
    <row r="36" spans="1:12" ht="15.75" customHeight="1" x14ac:dyDescent="0.25">
      <c r="A36" s="2">
        <v>1412003</v>
      </c>
      <c r="B36" s="2" t="s">
        <v>20</v>
      </c>
      <c r="C36" s="5">
        <v>7200</v>
      </c>
      <c r="D36" s="5">
        <v>8523.9</v>
      </c>
      <c r="E36" s="5">
        <f t="shared" si="2"/>
        <v>118.3875</v>
      </c>
      <c r="F36" s="5">
        <v>0</v>
      </c>
      <c r="G36" s="5"/>
      <c r="H36" s="5"/>
    </row>
    <row r="37" spans="1:12" ht="18" customHeight="1" x14ac:dyDescent="0.25">
      <c r="A37" s="2">
        <v>1412004</v>
      </c>
      <c r="B37" s="2" t="s">
        <v>21</v>
      </c>
      <c r="C37" s="5">
        <v>8800</v>
      </c>
      <c r="D37" s="5">
        <v>9160</v>
      </c>
      <c r="E37" s="5">
        <f t="shared" si="2"/>
        <v>104.09090909090909</v>
      </c>
      <c r="F37" s="5">
        <v>8800</v>
      </c>
      <c r="G37" s="5">
        <v>8798</v>
      </c>
      <c r="H37" s="5">
        <f>G37/F37*100</f>
        <v>99.97727272727272</v>
      </c>
    </row>
    <row r="38" spans="1:12" x14ac:dyDescent="0.25">
      <c r="A38" s="2">
        <v>1412007</v>
      </c>
      <c r="B38" s="2" t="s">
        <v>22</v>
      </c>
      <c r="C38" s="5">
        <v>154960</v>
      </c>
      <c r="D38" s="5">
        <v>136895.9</v>
      </c>
      <c r="E38" s="5">
        <f t="shared" si="2"/>
        <v>88.342733608673214</v>
      </c>
      <c r="F38" s="5">
        <v>52800</v>
      </c>
      <c r="G38" s="5">
        <v>150672.5</v>
      </c>
      <c r="H38" s="5">
        <f>G38/F38*100</f>
        <v>285.36458333333331</v>
      </c>
    </row>
    <row r="39" spans="1:12" x14ac:dyDescent="0.25">
      <c r="A39" s="2">
        <v>1412009</v>
      </c>
      <c r="B39" s="2" t="s">
        <v>23</v>
      </c>
      <c r="C39" s="5">
        <v>32000</v>
      </c>
      <c r="D39" s="5">
        <v>48000</v>
      </c>
      <c r="E39" s="5">
        <f t="shared" si="2"/>
        <v>150</v>
      </c>
      <c r="F39" s="5">
        <v>10000</v>
      </c>
      <c r="G39" s="5">
        <v>24080</v>
      </c>
      <c r="H39" s="5">
        <f>G39/F39*100</f>
        <v>240.79999999999998</v>
      </c>
    </row>
    <row r="40" spans="1:12" s="21" customFormat="1" x14ac:dyDescent="0.25">
      <c r="A40" s="3"/>
      <c r="B40" s="3" t="s">
        <v>1</v>
      </c>
      <c r="C40" s="7">
        <f>SUM(C35:C39)</f>
        <v>203460</v>
      </c>
      <c r="D40" s="7">
        <f>SUM(D35:D39)</f>
        <v>206432.3</v>
      </c>
      <c r="E40" s="7">
        <f t="shared" si="2"/>
        <v>101.46087683082669</v>
      </c>
      <c r="F40" s="7">
        <f>SUM(F35:F39)</f>
        <v>72100</v>
      </c>
      <c r="G40" s="7">
        <f>SUM(G35:G39)</f>
        <v>191617.19</v>
      </c>
      <c r="H40" s="7">
        <f>G40/F40*100</f>
        <v>265.76586685159504</v>
      </c>
      <c r="I40" s="76"/>
      <c r="J40" s="76"/>
      <c r="K40" s="76"/>
      <c r="L40" s="76"/>
    </row>
    <row r="41" spans="1:12" x14ac:dyDescent="0.25">
      <c r="A41" s="3"/>
      <c r="B41" s="3"/>
      <c r="C41" s="7"/>
      <c r="D41" s="7"/>
      <c r="E41" s="7"/>
      <c r="F41" s="7"/>
      <c r="G41" s="7"/>
      <c r="H41" s="7"/>
    </row>
    <row r="42" spans="1:12" x14ac:dyDescent="0.25">
      <c r="A42" s="4">
        <v>5</v>
      </c>
      <c r="B42" s="148" t="s">
        <v>191</v>
      </c>
      <c r="C42" s="7"/>
      <c r="D42" s="7"/>
      <c r="E42" s="7"/>
      <c r="F42" s="7"/>
      <c r="G42" s="7"/>
      <c r="H42" s="7"/>
    </row>
    <row r="43" spans="1:12" x14ac:dyDescent="0.25">
      <c r="A43" s="27">
        <v>1415015</v>
      </c>
      <c r="B43" s="2" t="s">
        <v>192</v>
      </c>
      <c r="C43" s="5">
        <v>4320</v>
      </c>
      <c r="D43" s="5">
        <v>14255</v>
      </c>
      <c r="E43" s="5">
        <f>D43/C43*100</f>
        <v>329.97685185185185</v>
      </c>
      <c r="F43" s="5">
        <v>24081.34</v>
      </c>
      <c r="G43" s="5">
        <v>10227.799999999999</v>
      </c>
      <c r="H43" s="5">
        <f>G43/F43*100</f>
        <v>42.471889022786932</v>
      </c>
    </row>
    <row r="44" spans="1:12" x14ac:dyDescent="0.25">
      <c r="A44" s="27">
        <v>1415017</v>
      </c>
      <c r="B44" s="2" t="s">
        <v>193</v>
      </c>
      <c r="C44" s="5">
        <v>80042</v>
      </c>
      <c r="D44" s="5">
        <v>38390</v>
      </c>
      <c r="E44" s="5">
        <f>D44/C44*100</f>
        <v>47.962319782114385</v>
      </c>
      <c r="F44" s="5">
        <v>80042</v>
      </c>
      <c r="G44" s="5">
        <v>52288.3</v>
      </c>
      <c r="H44" s="5">
        <f>G44/F44*100</f>
        <v>65.326078808625482</v>
      </c>
    </row>
    <row r="45" spans="1:12" x14ac:dyDescent="0.25">
      <c r="A45" s="27">
        <v>1415052</v>
      </c>
      <c r="B45" s="2" t="s">
        <v>194</v>
      </c>
      <c r="C45" s="5">
        <v>55824</v>
      </c>
      <c r="D45" s="5">
        <v>35124</v>
      </c>
      <c r="E45" s="5">
        <f>D45/C45*100</f>
        <v>62.91917454858126</v>
      </c>
      <c r="F45" s="5">
        <v>24600</v>
      </c>
      <c r="G45" s="5">
        <v>21106</v>
      </c>
      <c r="H45" s="5">
        <f>G45/F45*100</f>
        <v>85.796747967479675</v>
      </c>
    </row>
    <row r="46" spans="1:12" x14ac:dyDescent="0.25">
      <c r="A46" s="3"/>
      <c r="B46" s="3" t="s">
        <v>1</v>
      </c>
      <c r="C46" s="7">
        <f>SUM(C43:C45)</f>
        <v>140186</v>
      </c>
      <c r="D46" s="7">
        <f>SUM(D43:D45)</f>
        <v>87769</v>
      </c>
      <c r="E46" s="5">
        <f>D46/C46*100</f>
        <v>62.60896237855421</v>
      </c>
      <c r="F46" s="7">
        <f>SUM(F43:F45)</f>
        <v>128723.34</v>
      </c>
      <c r="G46" s="7">
        <f>SUM(G43:G45)</f>
        <v>83622.100000000006</v>
      </c>
      <c r="H46" s="7">
        <f>G46/F46*100</f>
        <v>64.962655568135503</v>
      </c>
    </row>
    <row r="47" spans="1:12" x14ac:dyDescent="0.25">
      <c r="A47" s="3"/>
      <c r="B47" s="3"/>
      <c r="C47" s="7"/>
      <c r="D47" s="7"/>
      <c r="E47" s="7"/>
      <c r="F47" s="7"/>
      <c r="G47" s="7"/>
      <c r="H47" s="7"/>
    </row>
    <row r="48" spans="1:12" x14ac:dyDescent="0.25">
      <c r="A48" s="22"/>
      <c r="B48" s="22"/>
      <c r="C48" s="32"/>
      <c r="D48" s="22"/>
      <c r="E48" s="22"/>
      <c r="F48" s="22"/>
      <c r="G48" s="22"/>
      <c r="H48" s="22"/>
    </row>
    <row r="49" spans="1:12" x14ac:dyDescent="0.25">
      <c r="A49" s="22"/>
      <c r="B49" s="22"/>
      <c r="C49" s="32"/>
      <c r="D49" s="22"/>
      <c r="E49" s="22"/>
      <c r="F49" s="22"/>
      <c r="G49" s="22"/>
      <c r="H49" s="22"/>
    </row>
    <row r="50" spans="1:12" x14ac:dyDescent="0.25">
      <c r="A50" s="22"/>
      <c r="B50" s="22"/>
      <c r="C50" s="32"/>
      <c r="D50" s="22"/>
      <c r="E50" s="22"/>
      <c r="F50" s="22"/>
      <c r="G50" s="22"/>
      <c r="H50" s="22"/>
    </row>
    <row r="51" spans="1:12" x14ac:dyDescent="0.25">
      <c r="A51" s="22"/>
      <c r="B51" s="22"/>
      <c r="C51" s="32"/>
      <c r="D51" s="22"/>
      <c r="E51" s="22"/>
      <c r="F51" s="22"/>
      <c r="G51" s="22"/>
      <c r="H51" s="22"/>
    </row>
    <row r="52" spans="1:12" ht="18" customHeight="1" x14ac:dyDescent="0.25">
      <c r="A52" s="104">
        <v>6</v>
      </c>
      <c r="B52" s="1" t="s">
        <v>113</v>
      </c>
      <c r="C52" s="120" t="s">
        <v>4</v>
      </c>
      <c r="D52" s="154" t="s">
        <v>4</v>
      </c>
      <c r="E52" s="154" t="s">
        <v>385</v>
      </c>
      <c r="F52" s="154" t="s">
        <v>4</v>
      </c>
      <c r="G52" s="154" t="s">
        <v>4</v>
      </c>
      <c r="H52" s="154" t="s">
        <v>385</v>
      </c>
    </row>
    <row r="53" spans="1:12" s="33" customFormat="1" ht="18" customHeight="1" x14ac:dyDescent="0.25">
      <c r="A53" s="30">
        <v>1422001</v>
      </c>
      <c r="B53" s="17" t="s">
        <v>135</v>
      </c>
      <c r="C53" s="147">
        <v>156</v>
      </c>
      <c r="D53" s="147">
        <v>0</v>
      </c>
      <c r="E53" s="147">
        <v>0</v>
      </c>
      <c r="F53" s="147">
        <v>156</v>
      </c>
      <c r="G53" s="147">
        <v>0</v>
      </c>
      <c r="H53" s="147">
        <v>0</v>
      </c>
      <c r="I53" s="31"/>
      <c r="J53" s="31"/>
      <c r="K53" s="31"/>
      <c r="L53" s="31"/>
    </row>
    <row r="54" spans="1:12" ht="18.75" customHeight="1" x14ac:dyDescent="0.25">
      <c r="A54" s="2">
        <v>1422002</v>
      </c>
      <c r="B54" s="2" t="s">
        <v>10</v>
      </c>
      <c r="C54" s="5">
        <v>300</v>
      </c>
      <c r="D54" s="147">
        <v>125</v>
      </c>
      <c r="E54" s="5">
        <f t="shared" ref="E54:E61" si="3">D54/C54*100</f>
        <v>41.666666666666671</v>
      </c>
      <c r="F54" s="147">
        <v>300</v>
      </c>
      <c r="G54" s="5">
        <v>205</v>
      </c>
      <c r="H54" s="147">
        <f t="shared" ref="H54:H81" si="4">G54/F54*100</f>
        <v>68.333333333333329</v>
      </c>
    </row>
    <row r="55" spans="1:12" ht="16.5" customHeight="1" x14ac:dyDescent="0.25">
      <c r="A55" s="2">
        <v>1422003</v>
      </c>
      <c r="B55" s="2" t="s">
        <v>11</v>
      </c>
      <c r="C55" s="5">
        <v>300</v>
      </c>
      <c r="D55" s="147">
        <v>215</v>
      </c>
      <c r="E55" s="5">
        <f t="shared" si="3"/>
        <v>71.666666666666671</v>
      </c>
      <c r="F55" s="147">
        <v>300</v>
      </c>
      <c r="G55" s="5">
        <v>395</v>
      </c>
      <c r="H55" s="147">
        <f t="shared" si="4"/>
        <v>131.66666666666666</v>
      </c>
    </row>
    <row r="56" spans="1:12" ht="17.25" customHeight="1" x14ac:dyDescent="0.25">
      <c r="A56" s="2">
        <v>1422005</v>
      </c>
      <c r="B56" s="2" t="s">
        <v>91</v>
      </c>
      <c r="C56" s="5">
        <v>2100</v>
      </c>
      <c r="D56" s="147">
        <v>960</v>
      </c>
      <c r="E56" s="5">
        <f t="shared" si="3"/>
        <v>45.714285714285715</v>
      </c>
      <c r="F56" s="147">
        <v>3600</v>
      </c>
      <c r="G56" s="5">
        <v>690</v>
      </c>
      <c r="H56" s="147">
        <f t="shared" si="4"/>
        <v>19.166666666666668</v>
      </c>
    </row>
    <row r="57" spans="1:12" ht="17.25" customHeight="1" x14ac:dyDescent="0.25">
      <c r="A57" s="2">
        <v>1422006</v>
      </c>
      <c r="B57" s="2" t="s">
        <v>200</v>
      </c>
      <c r="C57" s="5">
        <v>1920</v>
      </c>
      <c r="D57" s="147">
        <v>430</v>
      </c>
      <c r="E57" s="5">
        <f t="shared" si="3"/>
        <v>22.395833333333336</v>
      </c>
      <c r="F57" s="147">
        <v>1920</v>
      </c>
      <c r="G57" s="5">
        <v>80</v>
      </c>
      <c r="H57" s="147">
        <f t="shared" si="4"/>
        <v>4.1666666666666661</v>
      </c>
    </row>
    <row r="58" spans="1:12" ht="15.75" customHeight="1" x14ac:dyDescent="0.25">
      <c r="A58" s="2">
        <v>1422007</v>
      </c>
      <c r="B58" s="2" t="s">
        <v>112</v>
      </c>
      <c r="C58" s="5">
        <v>7950</v>
      </c>
      <c r="D58" s="147">
        <v>1945</v>
      </c>
      <c r="E58" s="5">
        <f t="shared" si="3"/>
        <v>24.465408805031448</v>
      </c>
      <c r="F58" s="147">
        <v>4200</v>
      </c>
      <c r="G58" s="5">
        <v>3560</v>
      </c>
      <c r="H58" s="147">
        <f t="shared" si="4"/>
        <v>84.761904761904759</v>
      </c>
    </row>
    <row r="59" spans="1:12" ht="15.75" customHeight="1" x14ac:dyDescent="0.25">
      <c r="A59" s="2">
        <v>1422008</v>
      </c>
      <c r="B59" s="2" t="s">
        <v>342</v>
      </c>
      <c r="C59" s="5">
        <v>100</v>
      </c>
      <c r="D59" s="147">
        <v>250</v>
      </c>
      <c r="E59" s="5">
        <f t="shared" si="3"/>
        <v>250</v>
      </c>
      <c r="F59" s="147">
        <v>150</v>
      </c>
      <c r="G59" s="5">
        <v>400</v>
      </c>
      <c r="H59" s="147">
        <f t="shared" si="4"/>
        <v>266.66666666666663</v>
      </c>
    </row>
    <row r="60" spans="1:12" ht="18" customHeight="1" x14ac:dyDescent="0.25">
      <c r="A60" s="2">
        <v>1422009</v>
      </c>
      <c r="B60" s="2" t="s">
        <v>12</v>
      </c>
      <c r="C60" s="5">
        <v>450</v>
      </c>
      <c r="D60" s="147">
        <v>30</v>
      </c>
      <c r="E60" s="5">
        <f t="shared" si="3"/>
        <v>6.666666666666667</v>
      </c>
      <c r="F60" s="147">
        <v>150</v>
      </c>
      <c r="G60" s="5">
        <v>30</v>
      </c>
      <c r="H60" s="147">
        <f t="shared" si="4"/>
        <v>20</v>
      </c>
    </row>
    <row r="61" spans="1:12" ht="16.5" customHeight="1" x14ac:dyDescent="0.25">
      <c r="A61" s="2">
        <v>1422011</v>
      </c>
      <c r="B61" s="2" t="s">
        <v>13</v>
      </c>
      <c r="C61" s="5">
        <v>7500</v>
      </c>
      <c r="D61" s="147">
        <v>12840</v>
      </c>
      <c r="E61" s="5">
        <f t="shared" si="3"/>
        <v>171.2</v>
      </c>
      <c r="F61" s="147">
        <v>4425</v>
      </c>
      <c r="G61" s="5">
        <v>10665</v>
      </c>
      <c r="H61" s="147">
        <f t="shared" si="4"/>
        <v>241.01694915254237</v>
      </c>
    </row>
    <row r="62" spans="1:12" ht="14.25" customHeight="1" x14ac:dyDescent="0.25">
      <c r="A62" s="2">
        <v>1422012</v>
      </c>
      <c r="B62" s="2" t="s">
        <v>201</v>
      </c>
      <c r="C62" s="9">
        <v>10000</v>
      </c>
      <c r="D62" s="147">
        <v>0</v>
      </c>
      <c r="E62" s="5">
        <v>0</v>
      </c>
      <c r="F62" s="147">
        <v>10000</v>
      </c>
      <c r="G62" s="5">
        <v>1870</v>
      </c>
      <c r="H62" s="147">
        <f t="shared" si="4"/>
        <v>18.7</v>
      </c>
    </row>
    <row r="63" spans="1:12" ht="15.75" customHeight="1" x14ac:dyDescent="0.25">
      <c r="A63" s="2">
        <v>1422013</v>
      </c>
      <c r="B63" s="2" t="s">
        <v>202</v>
      </c>
      <c r="C63" s="9">
        <v>1500</v>
      </c>
      <c r="D63" s="147">
        <v>9990</v>
      </c>
      <c r="E63" s="5">
        <f>D63/C63*100</f>
        <v>666</v>
      </c>
      <c r="F63" s="147">
        <v>1500</v>
      </c>
      <c r="G63" s="5">
        <v>2220</v>
      </c>
      <c r="H63" s="147">
        <f t="shared" si="4"/>
        <v>148</v>
      </c>
    </row>
    <row r="64" spans="1:12" ht="16.5" customHeight="1" x14ac:dyDescent="0.25">
      <c r="A64" s="2">
        <v>1422014</v>
      </c>
      <c r="B64" s="2" t="s">
        <v>175</v>
      </c>
      <c r="C64" s="8">
        <v>150</v>
      </c>
      <c r="D64" s="147">
        <v>0</v>
      </c>
      <c r="E64" s="5">
        <v>0</v>
      </c>
      <c r="F64" s="147">
        <v>150</v>
      </c>
      <c r="G64" s="5">
        <v>0</v>
      </c>
      <c r="H64" s="147">
        <f t="shared" si="4"/>
        <v>0</v>
      </c>
    </row>
    <row r="65" spans="1:8" ht="14.25" customHeight="1" x14ac:dyDescent="0.25">
      <c r="A65" s="2">
        <v>1422015</v>
      </c>
      <c r="B65" s="2" t="s">
        <v>14</v>
      </c>
      <c r="C65" s="5">
        <v>2800</v>
      </c>
      <c r="D65" s="147">
        <v>8307.5</v>
      </c>
      <c r="E65" s="5">
        <f t="shared" ref="E65:E74" si="5">D65/C65*100</f>
        <v>296.69642857142856</v>
      </c>
      <c r="F65" s="147">
        <v>2800</v>
      </c>
      <c r="G65" s="5">
        <v>4445</v>
      </c>
      <c r="H65" s="147">
        <f t="shared" si="4"/>
        <v>158.75</v>
      </c>
    </row>
    <row r="66" spans="1:8" ht="16.5" customHeight="1" x14ac:dyDescent="0.25">
      <c r="A66" s="2">
        <v>1422017</v>
      </c>
      <c r="B66" s="2" t="s">
        <v>15</v>
      </c>
      <c r="C66" s="5">
        <v>2500</v>
      </c>
      <c r="D66" s="147">
        <v>2770</v>
      </c>
      <c r="E66" s="5">
        <f t="shared" si="5"/>
        <v>110.80000000000001</v>
      </c>
      <c r="F66" s="147">
        <v>2500</v>
      </c>
      <c r="G66" s="5">
        <v>7870</v>
      </c>
      <c r="H66" s="147">
        <f t="shared" si="4"/>
        <v>314.8</v>
      </c>
    </row>
    <row r="67" spans="1:8" ht="15" customHeight="1" x14ac:dyDescent="0.25">
      <c r="A67" s="2">
        <v>1422018</v>
      </c>
      <c r="B67" s="2" t="s">
        <v>16</v>
      </c>
      <c r="C67" s="5">
        <v>1400</v>
      </c>
      <c r="D67" s="147">
        <v>1245</v>
      </c>
      <c r="E67" s="5">
        <f t="shared" si="5"/>
        <v>88.928571428571416</v>
      </c>
      <c r="F67" s="147">
        <v>1250</v>
      </c>
      <c r="G67" s="5">
        <v>3415</v>
      </c>
      <c r="H67" s="147">
        <f t="shared" si="4"/>
        <v>273.20000000000005</v>
      </c>
    </row>
    <row r="68" spans="1:8" ht="15" customHeight="1" x14ac:dyDescent="0.25">
      <c r="A68" s="2">
        <v>1422019</v>
      </c>
      <c r="B68" s="2" t="s">
        <v>17</v>
      </c>
      <c r="C68" s="5">
        <v>180</v>
      </c>
      <c r="D68" s="147">
        <v>420</v>
      </c>
      <c r="E68" s="5">
        <f t="shared" si="5"/>
        <v>233.33333333333334</v>
      </c>
      <c r="F68" s="147">
        <v>180</v>
      </c>
      <c r="G68" s="5">
        <v>200</v>
      </c>
      <c r="H68" s="147">
        <f t="shared" si="4"/>
        <v>111.11111111111111</v>
      </c>
    </row>
    <row r="69" spans="1:8" ht="13.5" customHeight="1" x14ac:dyDescent="0.25">
      <c r="A69" s="2">
        <v>1422020</v>
      </c>
      <c r="B69" s="2" t="s">
        <v>305</v>
      </c>
      <c r="C69" s="5">
        <v>28800</v>
      </c>
      <c r="D69" s="147">
        <v>19139.599999999999</v>
      </c>
      <c r="E69" s="5">
        <f t="shared" si="5"/>
        <v>66.456944444444446</v>
      </c>
      <c r="F69" s="147">
        <v>24000</v>
      </c>
      <c r="G69" s="5">
        <v>22686</v>
      </c>
      <c r="H69" s="147">
        <f t="shared" si="4"/>
        <v>94.525000000000006</v>
      </c>
    </row>
    <row r="70" spans="1:8" ht="13.5" customHeight="1" x14ac:dyDescent="0.25">
      <c r="A70" s="2">
        <v>1422022</v>
      </c>
      <c r="B70" s="2" t="s">
        <v>18</v>
      </c>
      <c r="C70" s="5">
        <v>600</v>
      </c>
      <c r="D70" s="147">
        <v>3045.4</v>
      </c>
      <c r="E70" s="5">
        <f t="shared" si="5"/>
        <v>507.56666666666666</v>
      </c>
      <c r="F70" s="147">
        <v>600</v>
      </c>
      <c r="G70" s="5">
        <v>2180</v>
      </c>
      <c r="H70" s="147">
        <f t="shared" si="4"/>
        <v>363.33333333333331</v>
      </c>
    </row>
    <row r="71" spans="1:8" ht="15.75" customHeight="1" x14ac:dyDescent="0.25">
      <c r="A71" s="2">
        <v>1422024</v>
      </c>
      <c r="B71" s="2" t="s">
        <v>203</v>
      </c>
      <c r="C71" s="5">
        <v>5400</v>
      </c>
      <c r="D71" s="147">
        <v>15298.3</v>
      </c>
      <c r="E71" s="5">
        <f t="shared" si="5"/>
        <v>283.30185185185184</v>
      </c>
      <c r="F71" s="147">
        <v>4080</v>
      </c>
      <c r="G71" s="5">
        <v>4000</v>
      </c>
      <c r="H71" s="147">
        <f t="shared" si="4"/>
        <v>98.039215686274503</v>
      </c>
    </row>
    <row r="72" spans="1:8" ht="17.25" customHeight="1" x14ac:dyDescent="0.25">
      <c r="A72" s="2">
        <v>1422030</v>
      </c>
      <c r="B72" s="2" t="s">
        <v>139</v>
      </c>
      <c r="C72" s="5">
        <v>1000</v>
      </c>
      <c r="D72" s="147">
        <v>1900</v>
      </c>
      <c r="E72" s="5">
        <f t="shared" si="5"/>
        <v>190</v>
      </c>
      <c r="F72" s="147">
        <v>1000</v>
      </c>
      <c r="G72" s="5">
        <v>4250</v>
      </c>
      <c r="H72" s="147">
        <f t="shared" si="4"/>
        <v>425</v>
      </c>
    </row>
    <row r="73" spans="1:8" ht="16.5" customHeight="1" x14ac:dyDescent="0.25">
      <c r="A73" s="2">
        <v>1422032</v>
      </c>
      <c r="B73" s="2" t="s">
        <v>90</v>
      </c>
      <c r="C73" s="5">
        <v>1800</v>
      </c>
      <c r="D73" s="147">
        <v>4350</v>
      </c>
      <c r="E73" s="5">
        <f t="shared" si="5"/>
        <v>241.66666666666666</v>
      </c>
      <c r="F73" s="147">
        <v>1800</v>
      </c>
      <c r="G73" s="5">
        <v>2340</v>
      </c>
      <c r="H73" s="147">
        <f t="shared" si="4"/>
        <v>130</v>
      </c>
    </row>
    <row r="74" spans="1:8" ht="17.25" customHeight="1" x14ac:dyDescent="0.25">
      <c r="A74" s="2">
        <v>1422033</v>
      </c>
      <c r="B74" s="2" t="s">
        <v>204</v>
      </c>
      <c r="C74" s="5">
        <v>7000</v>
      </c>
      <c r="D74" s="147">
        <v>31492.5</v>
      </c>
      <c r="E74" s="5">
        <f t="shared" si="5"/>
        <v>449.89285714285711</v>
      </c>
      <c r="F74" s="147">
        <v>7000</v>
      </c>
      <c r="G74" s="5">
        <v>24784</v>
      </c>
      <c r="H74" s="147">
        <f t="shared" si="4"/>
        <v>354.05714285714282</v>
      </c>
    </row>
    <row r="75" spans="1:8" ht="14.25" customHeight="1" x14ac:dyDescent="0.25">
      <c r="A75" s="2">
        <v>1422034</v>
      </c>
      <c r="B75" s="2" t="s">
        <v>205</v>
      </c>
      <c r="C75" s="5">
        <v>225</v>
      </c>
      <c r="D75" s="147">
        <v>0</v>
      </c>
      <c r="E75" s="5">
        <v>0</v>
      </c>
      <c r="F75" s="147">
        <v>225</v>
      </c>
      <c r="G75" s="5">
        <v>0</v>
      </c>
      <c r="H75" s="147">
        <f t="shared" si="4"/>
        <v>0</v>
      </c>
    </row>
    <row r="76" spans="1:8" ht="14.25" customHeight="1" x14ac:dyDescent="0.25">
      <c r="A76" s="2">
        <v>1422044</v>
      </c>
      <c r="B76" s="2" t="s">
        <v>19</v>
      </c>
      <c r="C76" s="5">
        <v>9300</v>
      </c>
      <c r="D76" s="147">
        <v>7910</v>
      </c>
      <c r="E76" s="5">
        <f>D76/C76*100</f>
        <v>85.053763440860223</v>
      </c>
      <c r="F76" s="147">
        <v>9300</v>
      </c>
      <c r="G76" s="5">
        <v>2170</v>
      </c>
      <c r="H76" s="147">
        <f t="shared" si="4"/>
        <v>23.333333333333332</v>
      </c>
    </row>
    <row r="77" spans="1:8" ht="14.25" customHeight="1" x14ac:dyDescent="0.25">
      <c r="A77" s="2">
        <v>1422069</v>
      </c>
      <c r="B77" s="2" t="s">
        <v>206</v>
      </c>
      <c r="C77" s="5">
        <v>2000</v>
      </c>
      <c r="D77" s="147">
        <v>1790</v>
      </c>
      <c r="E77" s="5">
        <f>D77/C77*100</f>
        <v>89.5</v>
      </c>
      <c r="F77" s="147">
        <v>2000</v>
      </c>
      <c r="G77" s="5">
        <v>5156</v>
      </c>
      <c r="H77" s="147">
        <f t="shared" si="4"/>
        <v>257.8</v>
      </c>
    </row>
    <row r="78" spans="1:8" ht="12.75" customHeight="1" x14ac:dyDescent="0.25">
      <c r="A78" s="2">
        <v>1422071</v>
      </c>
      <c r="B78" s="2" t="s">
        <v>207</v>
      </c>
      <c r="C78" s="5">
        <v>30000</v>
      </c>
      <c r="D78" s="147">
        <v>69168.600000000006</v>
      </c>
      <c r="E78" s="5">
        <f>D78/C78*100</f>
        <v>230.56200000000001</v>
      </c>
      <c r="F78" s="147">
        <v>43000</v>
      </c>
      <c r="G78" s="5">
        <v>69568.600000000006</v>
      </c>
      <c r="H78" s="147">
        <f t="shared" si="4"/>
        <v>161.78744186046512</v>
      </c>
    </row>
    <row r="79" spans="1:8" ht="17.25" customHeight="1" x14ac:dyDescent="0.25">
      <c r="A79" s="2">
        <v>1422072</v>
      </c>
      <c r="B79" s="2" t="s">
        <v>208</v>
      </c>
      <c r="C79" s="5">
        <v>5000</v>
      </c>
      <c r="D79" s="147">
        <v>5652.2</v>
      </c>
      <c r="E79" s="5">
        <f>D79/C79*100</f>
        <v>113.04399999999998</v>
      </c>
      <c r="F79" s="147">
        <v>3000</v>
      </c>
      <c r="G79" s="5">
        <v>661</v>
      </c>
      <c r="H79" s="147">
        <f t="shared" si="4"/>
        <v>22.033333333333331</v>
      </c>
    </row>
    <row r="80" spans="1:8" ht="15" customHeight="1" x14ac:dyDescent="0.25">
      <c r="A80" s="6">
        <v>1422140</v>
      </c>
      <c r="B80" s="6" t="s">
        <v>209</v>
      </c>
      <c r="C80" s="5">
        <v>6938.76</v>
      </c>
      <c r="D80" s="147">
        <v>0</v>
      </c>
      <c r="E80" s="5">
        <v>0</v>
      </c>
      <c r="F80" s="147">
        <v>6560</v>
      </c>
      <c r="G80" s="5">
        <v>0</v>
      </c>
      <c r="H80" s="147">
        <f t="shared" si="4"/>
        <v>0</v>
      </c>
    </row>
    <row r="81" spans="1:12" s="21" customFormat="1" x14ac:dyDescent="0.25">
      <c r="A81" s="4"/>
      <c r="B81" s="18" t="s">
        <v>1</v>
      </c>
      <c r="C81" s="7">
        <f>SUM(C53:C80)</f>
        <v>137369.76</v>
      </c>
      <c r="D81" s="154">
        <f>SUM(D53:D80)</f>
        <v>199274.10000000003</v>
      </c>
      <c r="E81" s="7">
        <f>D81/C81*100</f>
        <v>145.06402282423733</v>
      </c>
      <c r="F81" s="154">
        <f>SUM(F53:F80)</f>
        <v>136146</v>
      </c>
      <c r="G81" s="7">
        <f>SUM(G53:G80)</f>
        <v>173840.6</v>
      </c>
      <c r="H81" s="154">
        <f t="shared" si="4"/>
        <v>127.68689495100848</v>
      </c>
      <c r="I81" s="76"/>
      <c r="J81" s="76"/>
      <c r="K81" s="76"/>
      <c r="L81" s="76"/>
    </row>
    <row r="83" spans="1:12" x14ac:dyDescent="0.25">
      <c r="A83" s="30"/>
      <c r="B83" s="123"/>
    </row>
    <row r="84" spans="1:12" x14ac:dyDescent="0.25">
      <c r="A84" s="4">
        <v>7</v>
      </c>
      <c r="B84" s="11" t="s">
        <v>195</v>
      </c>
      <c r="C84" s="120" t="s">
        <v>4</v>
      </c>
      <c r="D84" s="154" t="s">
        <v>4</v>
      </c>
      <c r="E84" s="154" t="s">
        <v>385</v>
      </c>
      <c r="F84" s="154" t="s">
        <v>4</v>
      </c>
      <c r="G84" s="154" t="s">
        <v>4</v>
      </c>
      <c r="H84" s="154" t="s">
        <v>385</v>
      </c>
    </row>
    <row r="85" spans="1:12" x14ac:dyDescent="0.25">
      <c r="A85" s="6">
        <v>1423001</v>
      </c>
      <c r="B85" s="6" t="s">
        <v>5</v>
      </c>
      <c r="C85" s="5">
        <v>130000</v>
      </c>
      <c r="D85" s="5">
        <v>149747</v>
      </c>
      <c r="E85" s="5">
        <f>D85/C85*100</f>
        <v>115.19</v>
      </c>
      <c r="F85" s="5">
        <v>130000</v>
      </c>
      <c r="G85" s="5">
        <v>109184.5</v>
      </c>
      <c r="H85" s="5">
        <f>G85/F85*100</f>
        <v>83.988076923076932</v>
      </c>
    </row>
    <row r="86" spans="1:12" x14ac:dyDescent="0.25">
      <c r="A86" s="6">
        <v>1423002</v>
      </c>
      <c r="B86" s="6" t="s">
        <v>6</v>
      </c>
      <c r="C86" s="5">
        <v>200</v>
      </c>
      <c r="D86" s="5">
        <v>0</v>
      </c>
      <c r="E86" s="5">
        <v>0</v>
      </c>
      <c r="F86" s="5">
        <v>200</v>
      </c>
      <c r="G86" s="5">
        <v>0</v>
      </c>
      <c r="H86" s="5">
        <v>0</v>
      </c>
    </row>
    <row r="87" spans="1:12" x14ac:dyDescent="0.25">
      <c r="A87" s="6">
        <v>1423005</v>
      </c>
      <c r="B87" s="6" t="s">
        <v>92</v>
      </c>
      <c r="C87" s="5">
        <v>3200</v>
      </c>
      <c r="D87" s="5">
        <v>0</v>
      </c>
      <c r="E87" s="5">
        <v>0</v>
      </c>
      <c r="F87" s="5">
        <v>3200</v>
      </c>
      <c r="G87" s="5">
        <v>0</v>
      </c>
      <c r="H87" s="5">
        <v>0</v>
      </c>
    </row>
    <row r="88" spans="1:12" x14ac:dyDescent="0.25">
      <c r="A88" s="6">
        <v>1423006</v>
      </c>
      <c r="B88" s="6" t="s">
        <v>7</v>
      </c>
      <c r="C88" s="5">
        <v>4900</v>
      </c>
      <c r="D88" s="5">
        <v>6190</v>
      </c>
      <c r="E88" s="5">
        <f t="shared" ref="E88:E93" si="6">D88/C88*100</f>
        <v>126.32653061224491</v>
      </c>
      <c r="F88" s="5">
        <v>4900</v>
      </c>
      <c r="G88" s="5">
        <v>4667</v>
      </c>
      <c r="H88" s="5">
        <f t="shared" ref="H88:H93" si="7">G88/F88*100</f>
        <v>95.244897959183675</v>
      </c>
    </row>
    <row r="89" spans="1:12" x14ac:dyDescent="0.25">
      <c r="A89" s="6">
        <v>1423009</v>
      </c>
      <c r="B89" s="6" t="s">
        <v>196</v>
      </c>
      <c r="C89" s="5">
        <v>12500</v>
      </c>
      <c r="D89" s="5">
        <v>469</v>
      </c>
      <c r="E89" s="5">
        <f t="shared" si="6"/>
        <v>3.7519999999999998</v>
      </c>
      <c r="F89" s="5">
        <v>12500</v>
      </c>
      <c r="G89" s="5">
        <v>2860</v>
      </c>
      <c r="H89" s="5">
        <f t="shared" si="7"/>
        <v>22.88</v>
      </c>
    </row>
    <row r="90" spans="1:12" x14ac:dyDescent="0.25">
      <c r="A90" s="6">
        <v>1423010</v>
      </c>
      <c r="B90" s="6" t="s">
        <v>132</v>
      </c>
      <c r="C90" s="5">
        <v>300</v>
      </c>
      <c r="D90" s="5">
        <v>1115</v>
      </c>
      <c r="E90" s="5">
        <f t="shared" si="6"/>
        <v>371.66666666666669</v>
      </c>
      <c r="F90" s="5">
        <v>300</v>
      </c>
      <c r="G90" s="5">
        <v>540</v>
      </c>
      <c r="H90" s="5">
        <f t="shared" si="7"/>
        <v>180</v>
      </c>
    </row>
    <row r="91" spans="1:12" x14ac:dyDescent="0.25">
      <c r="A91" s="6">
        <v>1423011</v>
      </c>
      <c r="B91" s="6" t="s">
        <v>8</v>
      </c>
      <c r="C91" s="5">
        <v>2400</v>
      </c>
      <c r="D91" s="5">
        <v>3985</v>
      </c>
      <c r="E91" s="5">
        <f t="shared" si="6"/>
        <v>166.04166666666666</v>
      </c>
      <c r="F91" s="5">
        <v>2400</v>
      </c>
      <c r="G91" s="5">
        <v>5645</v>
      </c>
      <c r="H91" s="5">
        <f t="shared" si="7"/>
        <v>235.20833333333334</v>
      </c>
    </row>
    <row r="92" spans="1:12" x14ac:dyDescent="0.25">
      <c r="A92" s="6">
        <v>1423014</v>
      </c>
      <c r="B92" s="6" t="s">
        <v>197</v>
      </c>
      <c r="C92" s="5">
        <v>16000</v>
      </c>
      <c r="D92" s="5">
        <v>28160</v>
      </c>
      <c r="E92" s="5">
        <f t="shared" si="6"/>
        <v>176</v>
      </c>
      <c r="F92" s="5">
        <v>16000</v>
      </c>
      <c r="G92" s="5">
        <v>11200</v>
      </c>
      <c r="H92" s="5">
        <f t="shared" si="7"/>
        <v>70</v>
      </c>
    </row>
    <row r="93" spans="1:12" s="33" customFormat="1" x14ac:dyDescent="0.25">
      <c r="A93" s="6">
        <v>1423017</v>
      </c>
      <c r="B93" s="6" t="s">
        <v>199</v>
      </c>
      <c r="C93" s="5">
        <v>18400</v>
      </c>
      <c r="D93" s="5">
        <v>4050</v>
      </c>
      <c r="E93" s="5">
        <f t="shared" si="6"/>
        <v>22.010869565217391</v>
      </c>
      <c r="F93" s="5">
        <v>18400</v>
      </c>
      <c r="G93" s="5">
        <v>9977</v>
      </c>
      <c r="H93" s="5">
        <f t="shared" si="7"/>
        <v>54.222826086956523</v>
      </c>
      <c r="I93" s="98"/>
      <c r="J93" s="98"/>
      <c r="K93" s="98"/>
      <c r="L93" s="98"/>
    </row>
    <row r="94" spans="1:12" x14ac:dyDescent="0.25">
      <c r="A94" s="6">
        <v>1423132</v>
      </c>
      <c r="B94" s="6" t="s">
        <v>198</v>
      </c>
      <c r="C94" s="5">
        <v>0</v>
      </c>
      <c r="D94" s="5">
        <v>5237.5</v>
      </c>
      <c r="E94" s="5">
        <v>0</v>
      </c>
      <c r="F94" s="5">
        <v>0</v>
      </c>
      <c r="G94" s="5">
        <v>0</v>
      </c>
      <c r="H94" s="5">
        <v>0</v>
      </c>
    </row>
    <row r="95" spans="1:12" x14ac:dyDescent="0.25">
      <c r="A95" s="6">
        <v>142323</v>
      </c>
      <c r="B95" s="6" t="s">
        <v>216</v>
      </c>
      <c r="C95" s="5">
        <v>12500</v>
      </c>
      <c r="D95" s="5">
        <v>4000</v>
      </c>
      <c r="E95" s="5">
        <f>D95/C95*100</f>
        <v>32</v>
      </c>
      <c r="F95" s="5">
        <v>12500</v>
      </c>
      <c r="G95" s="5">
        <v>0</v>
      </c>
      <c r="H95" s="5">
        <v>0</v>
      </c>
    </row>
    <row r="96" spans="1:12" x14ac:dyDescent="0.25">
      <c r="A96" s="6">
        <v>1423843</v>
      </c>
      <c r="B96" s="6" t="s">
        <v>217</v>
      </c>
      <c r="C96" s="5">
        <v>20000</v>
      </c>
      <c r="D96" s="5">
        <v>0</v>
      </c>
      <c r="E96" s="5">
        <v>0</v>
      </c>
      <c r="F96" s="5">
        <v>6000</v>
      </c>
      <c r="G96" s="5">
        <v>0</v>
      </c>
      <c r="H96" s="5">
        <v>0</v>
      </c>
    </row>
    <row r="97" spans="1:12" s="21" customFormat="1" x14ac:dyDescent="0.25">
      <c r="A97" s="4"/>
      <c r="B97" s="11" t="s">
        <v>1</v>
      </c>
      <c r="C97" s="7">
        <f>SUM(C85:C96)</f>
        <v>220400</v>
      </c>
      <c r="D97" s="7">
        <f>SUM(D85:D96)</f>
        <v>202953.5</v>
      </c>
      <c r="E97" s="7">
        <f>D97/C97*100</f>
        <v>92.08416515426498</v>
      </c>
      <c r="F97" s="7">
        <f>SUM(F85:F96)</f>
        <v>206400</v>
      </c>
      <c r="G97" s="7">
        <f>SUM(G85:G96)</f>
        <v>144073.5</v>
      </c>
      <c r="H97" s="7">
        <f>G97/F97*100</f>
        <v>69.80305232558139</v>
      </c>
      <c r="I97" s="76"/>
      <c r="J97" s="76"/>
      <c r="K97" s="76"/>
      <c r="L97" s="76"/>
    </row>
    <row r="98" spans="1:12" x14ac:dyDescent="0.25">
      <c r="A98" s="6"/>
      <c r="B98" s="6"/>
      <c r="C98" s="5"/>
      <c r="D98" s="6"/>
      <c r="E98" s="6"/>
      <c r="F98" s="6"/>
      <c r="G98" s="6"/>
      <c r="H98" s="6"/>
    </row>
    <row r="99" spans="1:12" ht="18.75" x14ac:dyDescent="0.3">
      <c r="A99" s="3">
        <v>8</v>
      </c>
      <c r="B99" s="249" t="s">
        <v>210</v>
      </c>
      <c r="C99" s="5"/>
      <c r="D99" s="5"/>
      <c r="E99" s="5"/>
      <c r="F99" s="5"/>
      <c r="G99" s="5"/>
      <c r="H99" s="5"/>
    </row>
    <row r="100" spans="1:12" x14ac:dyDescent="0.25">
      <c r="A100" s="2">
        <v>1430001</v>
      </c>
      <c r="B100" s="12" t="s">
        <v>211</v>
      </c>
      <c r="C100" s="5">
        <v>3325</v>
      </c>
      <c r="D100" s="5">
        <v>1950</v>
      </c>
      <c r="E100" s="5">
        <f>D100/C100*100</f>
        <v>58.646616541353382</v>
      </c>
      <c r="F100" s="5">
        <v>4000</v>
      </c>
      <c r="G100" s="5">
        <v>6700</v>
      </c>
      <c r="H100" s="5">
        <f>G100/F100*100</f>
        <v>167.5</v>
      </c>
    </row>
    <row r="101" spans="1:12" x14ac:dyDescent="0.25">
      <c r="A101" s="2">
        <v>1430007</v>
      </c>
      <c r="B101" s="2" t="s">
        <v>212</v>
      </c>
      <c r="C101" s="5">
        <v>15600</v>
      </c>
      <c r="D101" s="5">
        <v>0</v>
      </c>
      <c r="E101" s="5">
        <v>0</v>
      </c>
      <c r="F101" s="5">
        <v>15600</v>
      </c>
      <c r="G101" s="5">
        <v>10000</v>
      </c>
      <c r="H101" s="5">
        <f>G101/F101*100</f>
        <v>64.102564102564102</v>
      </c>
    </row>
    <row r="102" spans="1:12" x14ac:dyDescent="0.25">
      <c r="A102" s="2">
        <v>1430016</v>
      </c>
      <c r="B102" s="2" t="s">
        <v>359</v>
      </c>
      <c r="C102" s="5">
        <v>25104.5</v>
      </c>
      <c r="D102" s="5">
        <v>720</v>
      </c>
      <c r="E102" s="5">
        <f>D102/C102*100</f>
        <v>2.8680117110478203</v>
      </c>
      <c r="F102" s="5">
        <v>0</v>
      </c>
      <c r="G102" s="5">
        <v>0</v>
      </c>
      <c r="H102" s="5">
        <v>0</v>
      </c>
    </row>
    <row r="103" spans="1:12" s="21" customFormat="1" x14ac:dyDescent="0.25">
      <c r="A103" s="3"/>
      <c r="B103" s="10" t="s">
        <v>1</v>
      </c>
      <c r="C103" s="7">
        <f>SUM(C100:C102)</f>
        <v>44029.5</v>
      </c>
      <c r="D103" s="7">
        <f>SUM(D100:D102)</f>
        <v>2670</v>
      </c>
      <c r="E103" s="7">
        <f>D103/C103*100</f>
        <v>6.064116103975743</v>
      </c>
      <c r="F103" s="7">
        <f>SUM(F100:F102)</f>
        <v>19600</v>
      </c>
      <c r="G103" s="7">
        <f>SUM(G100:G102)</f>
        <v>16700</v>
      </c>
      <c r="H103" s="7">
        <f>G103/F103*100</f>
        <v>85.204081632653057</v>
      </c>
      <c r="I103" s="76"/>
      <c r="J103" s="76"/>
      <c r="K103" s="76"/>
      <c r="L103" s="76"/>
    </row>
    <row r="104" spans="1:12" x14ac:dyDescent="0.25">
      <c r="A104" s="2"/>
      <c r="B104" s="10"/>
      <c r="C104" s="5"/>
      <c r="D104" s="5"/>
      <c r="E104" s="5"/>
      <c r="F104" s="5"/>
      <c r="G104" s="5"/>
      <c r="H104" s="5"/>
    </row>
    <row r="105" spans="1:12" x14ac:dyDescent="0.25">
      <c r="A105" s="2"/>
      <c r="B105" s="10"/>
      <c r="C105" s="5"/>
      <c r="D105" s="5"/>
      <c r="E105" s="5"/>
      <c r="F105" s="5"/>
      <c r="G105" s="5"/>
      <c r="H105" s="5"/>
    </row>
    <row r="106" spans="1:12" ht="15.75" customHeight="1" x14ac:dyDescent="0.25">
      <c r="A106" s="151">
        <v>9</v>
      </c>
      <c r="B106" s="10" t="s">
        <v>213</v>
      </c>
      <c r="C106" s="5"/>
      <c r="D106" s="5"/>
      <c r="E106" s="5"/>
      <c r="F106" s="5"/>
      <c r="G106" s="5"/>
      <c r="H106" s="5"/>
    </row>
    <row r="107" spans="1:12" x14ac:dyDescent="0.25">
      <c r="A107" s="6">
        <v>1450007</v>
      </c>
      <c r="B107" s="6" t="s">
        <v>140</v>
      </c>
      <c r="C107" s="5">
        <v>42081.34</v>
      </c>
      <c r="D107" s="5">
        <v>74894</v>
      </c>
      <c r="E107" s="5">
        <f>D107/C107*100</f>
        <v>177.97437058800887</v>
      </c>
      <c r="F107" s="5">
        <v>42018.34</v>
      </c>
      <c r="G107" s="5">
        <v>33606.400000000001</v>
      </c>
      <c r="H107" s="5">
        <f>G107/F107*100</f>
        <v>79.980313358404928</v>
      </c>
    </row>
    <row r="108" spans="1:12" s="21" customFormat="1" x14ac:dyDescent="0.25">
      <c r="A108" s="188"/>
      <c r="B108" s="178" t="s">
        <v>1</v>
      </c>
      <c r="C108" s="193">
        <f>SUM(C107)</f>
        <v>42081.34</v>
      </c>
      <c r="D108" s="193">
        <f>SUM(D107)</f>
        <v>74894</v>
      </c>
      <c r="E108" s="5">
        <f>D108/C108*100</f>
        <v>177.97437058800887</v>
      </c>
      <c r="F108" s="193">
        <f>SUM(F107)</f>
        <v>42018.34</v>
      </c>
      <c r="G108" s="193">
        <f>SUM(G107)</f>
        <v>33606.400000000001</v>
      </c>
      <c r="H108" s="5">
        <f>G108/F108*100</f>
        <v>79.980313358404928</v>
      </c>
      <c r="I108" s="76"/>
      <c r="J108" s="76"/>
      <c r="K108" s="76"/>
      <c r="L108" s="76"/>
    </row>
    <row r="109" spans="1:12" s="256" customFormat="1" x14ac:dyDescent="0.25">
      <c r="A109" s="253"/>
      <c r="B109" s="268" t="s">
        <v>114</v>
      </c>
      <c r="C109" s="254">
        <f t="shared" ref="C109:H109" si="8">C25+C40+C46+C81+C97+C103+C108</f>
        <v>1172206.6000000001</v>
      </c>
      <c r="D109" s="254">
        <f t="shared" si="8"/>
        <v>961471.87000000011</v>
      </c>
      <c r="E109" s="254">
        <f t="shared" si="8"/>
        <v>633.9928583739927</v>
      </c>
      <c r="F109" s="254">
        <f t="shared" si="8"/>
        <v>778571.34</v>
      </c>
      <c r="G109" s="254">
        <f t="shared" si="8"/>
        <v>872473.13</v>
      </c>
      <c r="H109" s="254">
        <f t="shared" si="8"/>
        <v>825.33540949027054</v>
      </c>
      <c r="I109" s="255"/>
      <c r="J109" s="269"/>
      <c r="K109" s="255"/>
      <c r="L109" s="255"/>
    </row>
    <row r="110" spans="1:12" s="156" customFormat="1" x14ac:dyDescent="0.25">
      <c r="A110" s="2"/>
      <c r="B110" s="3" t="s">
        <v>24</v>
      </c>
      <c r="C110" s="7">
        <f>C18+C109</f>
        <v>8261124</v>
      </c>
      <c r="D110" s="7">
        <f>D109+D18</f>
        <v>7157468.0599999996</v>
      </c>
      <c r="E110" s="7">
        <f>E25+E18+E40+E46+E81+E97+E103+E108</f>
        <v>721.39684180875543</v>
      </c>
      <c r="F110" s="7">
        <f>F18+F109</f>
        <v>9835749.4700000007</v>
      </c>
      <c r="G110" s="7">
        <f>G18+G109</f>
        <v>5749018.8799999999</v>
      </c>
      <c r="H110" s="7">
        <f>H25+H18+H40+H46+H81+H97+H103+H108</f>
        <v>879.17718758059493</v>
      </c>
      <c r="I110" s="194"/>
      <c r="J110" s="194"/>
      <c r="K110" s="194"/>
      <c r="L110" s="194"/>
    </row>
    <row r="112" spans="1:12" x14ac:dyDescent="0.25">
      <c r="A112" s="22"/>
      <c r="B112" s="22"/>
      <c r="C112" s="32"/>
      <c r="D112" s="22"/>
      <c r="E112" s="22"/>
      <c r="F112" s="22"/>
      <c r="G112" s="22"/>
      <c r="H112" s="22"/>
    </row>
    <row r="113" spans="1:8" x14ac:dyDescent="0.25">
      <c r="A113" s="22"/>
      <c r="B113" s="22"/>
      <c r="C113" s="32"/>
      <c r="D113" s="22"/>
      <c r="E113" s="36"/>
      <c r="F113" s="22"/>
      <c r="G113" s="22"/>
      <c r="H113" s="22"/>
    </row>
    <row r="118" spans="1:8" x14ac:dyDescent="0.25">
      <c r="A118" s="22"/>
      <c r="B118" s="22"/>
      <c r="C118" s="32"/>
      <c r="D118" s="22"/>
      <c r="E118" s="22"/>
      <c r="F118" s="22"/>
      <c r="G118" s="22"/>
      <c r="H118" s="22"/>
    </row>
    <row r="119" spans="1:8" ht="18.75" x14ac:dyDescent="0.3">
      <c r="A119" s="22"/>
      <c r="B119" s="22"/>
      <c r="C119" s="32"/>
      <c r="D119" s="177"/>
      <c r="E119" s="22"/>
      <c r="F119" s="22"/>
      <c r="G119" s="22"/>
      <c r="H119" s="22"/>
    </row>
    <row r="120" spans="1:8" x14ac:dyDescent="0.25">
      <c r="A120" s="26"/>
      <c r="B120" s="121"/>
      <c r="C120" s="115"/>
      <c r="D120" s="115"/>
      <c r="E120" s="115"/>
      <c r="F120" s="169"/>
      <c r="G120" s="169"/>
      <c r="H120" s="169"/>
    </row>
    <row r="121" spans="1:8" x14ac:dyDescent="0.25">
      <c r="A121" s="28"/>
      <c r="B121" s="293" t="s">
        <v>386</v>
      </c>
      <c r="C121" s="290">
        <v>2019</v>
      </c>
      <c r="D121" s="290">
        <v>2019</v>
      </c>
      <c r="E121" s="117"/>
      <c r="F121" s="170">
        <v>2018</v>
      </c>
      <c r="G121" s="170">
        <v>2018</v>
      </c>
      <c r="H121" s="170"/>
    </row>
    <row r="122" spans="1:8" x14ac:dyDescent="0.25">
      <c r="A122" s="17"/>
      <c r="B122" s="123"/>
      <c r="C122" s="119" t="s">
        <v>59</v>
      </c>
      <c r="D122" s="294" t="s">
        <v>60</v>
      </c>
      <c r="E122" s="119"/>
      <c r="F122" s="171" t="s">
        <v>59</v>
      </c>
      <c r="G122" s="119" t="s">
        <v>60</v>
      </c>
      <c r="H122" s="171"/>
    </row>
    <row r="123" spans="1:8" x14ac:dyDescent="0.25">
      <c r="A123" s="17"/>
      <c r="B123" s="123"/>
      <c r="C123" s="124" t="s">
        <v>4</v>
      </c>
      <c r="D123" s="157" t="s">
        <v>4</v>
      </c>
      <c r="E123" s="157" t="s">
        <v>385</v>
      </c>
      <c r="F123" s="157" t="s">
        <v>4</v>
      </c>
      <c r="G123" s="157" t="s">
        <v>4</v>
      </c>
      <c r="H123" s="157" t="s">
        <v>385</v>
      </c>
    </row>
    <row r="124" spans="1:8" ht="31.5" x14ac:dyDescent="0.25">
      <c r="A124" s="4">
        <v>10</v>
      </c>
      <c r="B124" s="18" t="s">
        <v>278</v>
      </c>
      <c r="C124" s="5"/>
      <c r="D124" s="5"/>
      <c r="E124" s="5"/>
      <c r="F124" s="6"/>
      <c r="G124" s="6"/>
      <c r="H124" s="6"/>
    </row>
    <row r="125" spans="1:8" x14ac:dyDescent="0.25">
      <c r="A125" s="2">
        <v>2111001</v>
      </c>
      <c r="B125" s="2" t="s">
        <v>306</v>
      </c>
      <c r="C125" s="5">
        <v>2382953</v>
      </c>
      <c r="D125" s="5">
        <v>2789802.15</v>
      </c>
      <c r="E125" s="5">
        <f>D125/C125*100</f>
        <v>117.07331827358742</v>
      </c>
      <c r="F125" s="5">
        <v>2445444.4</v>
      </c>
      <c r="G125" s="5">
        <v>2002357.5</v>
      </c>
      <c r="H125" s="5">
        <f>G125/F125*100</f>
        <v>81.881129662976591</v>
      </c>
    </row>
    <row r="126" spans="1:8" x14ac:dyDescent="0.25">
      <c r="A126" s="2">
        <v>2111102</v>
      </c>
      <c r="B126" s="2" t="s">
        <v>307</v>
      </c>
      <c r="C126" s="5">
        <v>127077</v>
      </c>
      <c r="D126" s="5">
        <v>111312.21</v>
      </c>
      <c r="E126" s="5">
        <f>D126/C126*100</f>
        <v>87.594301093038084</v>
      </c>
      <c r="F126" s="5">
        <v>90934</v>
      </c>
      <c r="G126" s="5">
        <v>86828.92</v>
      </c>
      <c r="H126" s="5">
        <f>G126/F126*100</f>
        <v>95.485648932192575</v>
      </c>
    </row>
    <row r="127" spans="1:8" x14ac:dyDescent="0.25">
      <c r="A127" s="2">
        <v>2121001</v>
      </c>
      <c r="B127" s="2" t="s">
        <v>387</v>
      </c>
      <c r="C127" s="5">
        <v>0</v>
      </c>
      <c r="D127" s="5">
        <v>0</v>
      </c>
      <c r="E127" s="5">
        <v>0</v>
      </c>
      <c r="F127" s="5">
        <v>0</v>
      </c>
      <c r="G127" s="19">
        <v>0</v>
      </c>
      <c r="H127" s="5">
        <v>0</v>
      </c>
    </row>
    <row r="128" spans="1:8" x14ac:dyDescent="0.25">
      <c r="A128" s="3"/>
      <c r="B128" s="10" t="s">
        <v>275</v>
      </c>
      <c r="C128" s="7">
        <f>SUM(C125:C127)</f>
        <v>2510030</v>
      </c>
      <c r="D128" s="7">
        <f>SUM(D125:D127)</f>
        <v>2901114.36</v>
      </c>
      <c r="E128" s="7">
        <f>D128/C128*100</f>
        <v>115.58086397373737</v>
      </c>
      <c r="F128" s="7">
        <f>SUM(F125:F127)</f>
        <v>2536378.4</v>
      </c>
      <c r="G128" s="7">
        <f>SUM(G125:G127)</f>
        <v>2089186.42</v>
      </c>
      <c r="H128" s="7">
        <f>G128/F128*100</f>
        <v>82.368877609113838</v>
      </c>
    </row>
    <row r="129" spans="1:12" x14ac:dyDescent="0.25">
      <c r="A129" s="2"/>
      <c r="B129" s="10"/>
      <c r="C129" s="5"/>
      <c r="D129" s="5"/>
      <c r="E129" s="5"/>
      <c r="F129" s="19"/>
      <c r="G129" s="19"/>
      <c r="H129" s="19"/>
    </row>
    <row r="130" spans="1:12" ht="19.5" customHeight="1" x14ac:dyDescent="0.25">
      <c r="A130" s="4">
        <v>11</v>
      </c>
      <c r="B130" s="4" t="s">
        <v>32</v>
      </c>
      <c r="C130" s="5"/>
      <c r="D130" s="6"/>
      <c r="E130" s="7"/>
      <c r="F130" s="161"/>
      <c r="G130" s="161"/>
      <c r="H130" s="161"/>
    </row>
    <row r="131" spans="1:12" ht="19.5" customHeight="1" x14ac:dyDescent="0.25">
      <c r="A131" s="4"/>
      <c r="B131" s="6" t="s">
        <v>390</v>
      </c>
      <c r="C131" s="5">
        <v>0</v>
      </c>
      <c r="D131" s="5">
        <v>0</v>
      </c>
      <c r="E131" s="7">
        <v>0</v>
      </c>
      <c r="F131" s="296">
        <v>2400</v>
      </c>
      <c r="G131" s="295"/>
      <c r="H131" s="161" t="s">
        <v>394</v>
      </c>
    </row>
    <row r="132" spans="1:12" ht="20.25" customHeight="1" x14ac:dyDescent="0.25">
      <c r="A132" s="6">
        <v>2111225</v>
      </c>
      <c r="B132" s="6" t="s">
        <v>30</v>
      </c>
      <c r="C132" s="5">
        <v>48848</v>
      </c>
      <c r="D132" s="5">
        <v>48701.67</v>
      </c>
      <c r="E132" s="5">
        <f>D132/C132*100</f>
        <v>99.700438093678343</v>
      </c>
      <c r="F132" s="19">
        <v>36797</v>
      </c>
      <c r="G132" s="15">
        <v>32299.86</v>
      </c>
      <c r="H132" s="19">
        <f t="shared" ref="H132:H137" si="9">G132/F132*100</f>
        <v>87.778514552816816</v>
      </c>
    </row>
    <row r="133" spans="1:12" ht="22.5" customHeight="1" x14ac:dyDescent="0.25">
      <c r="A133" s="6">
        <v>2112243</v>
      </c>
      <c r="B133" s="6" t="s">
        <v>31</v>
      </c>
      <c r="C133" s="5">
        <v>20807</v>
      </c>
      <c r="D133" s="5">
        <v>20481.099999999999</v>
      </c>
      <c r="E133" s="5">
        <f>D133/C133*100</f>
        <v>98.433700197049063</v>
      </c>
      <c r="F133" s="19">
        <v>20806</v>
      </c>
      <c r="G133" s="5">
        <v>20342.59</v>
      </c>
      <c r="H133" s="19">
        <f t="shared" si="9"/>
        <v>97.772709795251373</v>
      </c>
    </row>
    <row r="134" spans="1:12" x14ac:dyDescent="0.25">
      <c r="A134" s="6">
        <v>2111209</v>
      </c>
      <c r="B134" s="6" t="s">
        <v>388</v>
      </c>
      <c r="C134" s="5">
        <v>13260</v>
      </c>
      <c r="D134" s="5">
        <v>4369.2700000000004</v>
      </c>
      <c r="E134" s="5">
        <f>D134/C134*100</f>
        <v>32.95075414781298</v>
      </c>
      <c r="F134" s="19">
        <v>4569</v>
      </c>
      <c r="G134" s="5">
        <v>1967.68</v>
      </c>
      <c r="H134" s="19">
        <f t="shared" si="9"/>
        <v>43.065878748084927</v>
      </c>
    </row>
    <row r="135" spans="1:12" x14ac:dyDescent="0.25">
      <c r="A135" s="6">
        <v>2111244</v>
      </c>
      <c r="B135" s="6" t="s">
        <v>389</v>
      </c>
      <c r="C135" s="15">
        <v>0</v>
      </c>
      <c r="D135" s="5">
        <v>0</v>
      </c>
      <c r="E135" s="5">
        <v>0</v>
      </c>
      <c r="F135" s="19">
        <v>4000</v>
      </c>
      <c r="G135" s="15">
        <v>2091.52</v>
      </c>
      <c r="H135" s="19">
        <f t="shared" si="9"/>
        <v>52.288000000000004</v>
      </c>
    </row>
    <row r="136" spans="1:12" s="302" customFormat="1" x14ac:dyDescent="0.25">
      <c r="A136" s="305"/>
      <c r="B136" s="34" t="s">
        <v>275</v>
      </c>
      <c r="C136" s="306">
        <f>SUM(C131:C135)</f>
        <v>82915</v>
      </c>
      <c r="D136" s="297">
        <f>SUM(D131:D135)</f>
        <v>73552.039999999994</v>
      </c>
      <c r="E136" s="306">
        <f>D136/C136*100</f>
        <v>88.707760960019286</v>
      </c>
      <c r="F136" s="307">
        <f>SUM(F131:F135)</f>
        <v>68572</v>
      </c>
      <c r="G136" s="306">
        <f>SUM(G132:G135)</f>
        <v>56701.649999999994</v>
      </c>
      <c r="H136" s="308">
        <f t="shared" si="9"/>
        <v>82.689217173190215</v>
      </c>
      <c r="I136" s="301"/>
      <c r="J136" s="301"/>
      <c r="K136" s="301"/>
      <c r="L136" s="301"/>
    </row>
    <row r="137" spans="1:12" s="300" customFormat="1" x14ac:dyDescent="0.25">
      <c r="B137" s="309" t="s">
        <v>279</v>
      </c>
      <c r="C137" s="310">
        <f>C128+C136</f>
        <v>2592945</v>
      </c>
      <c r="D137" s="311">
        <f>D128+D136</f>
        <v>2974666.4</v>
      </c>
      <c r="E137" s="311">
        <f>E128+E136</f>
        <v>204.28862493375664</v>
      </c>
      <c r="F137" s="311">
        <f>F128+F136</f>
        <v>2604950.4</v>
      </c>
      <c r="G137" s="311">
        <f>G128+G136</f>
        <v>2145888.0699999998</v>
      </c>
      <c r="H137" s="308">
        <f t="shared" si="9"/>
        <v>82.377310139955057</v>
      </c>
      <c r="I137" s="299"/>
      <c r="J137" s="299"/>
      <c r="K137" s="299"/>
      <c r="L137" s="299"/>
    </row>
    <row r="140" spans="1:12" x14ac:dyDescent="0.25">
      <c r="A140" s="6"/>
      <c r="B140" s="123"/>
      <c r="C140" s="124" t="s">
        <v>4</v>
      </c>
      <c r="D140" s="157" t="s">
        <v>4</v>
      </c>
      <c r="E140" s="157" t="s">
        <v>385</v>
      </c>
      <c r="F140" s="157" t="s">
        <v>4</v>
      </c>
      <c r="G140" s="157" t="s">
        <v>4</v>
      </c>
      <c r="H140" s="157" t="s">
        <v>385</v>
      </c>
    </row>
    <row r="141" spans="1:12" x14ac:dyDescent="0.25">
      <c r="A141" s="4">
        <v>12</v>
      </c>
      <c r="B141" s="24" t="s">
        <v>218</v>
      </c>
      <c r="C141" s="5"/>
      <c r="D141" s="6"/>
      <c r="E141" s="6"/>
      <c r="F141" s="19"/>
      <c r="G141" s="19"/>
      <c r="H141" s="19"/>
    </row>
    <row r="142" spans="1:12" x14ac:dyDescent="0.25">
      <c r="A142" s="4"/>
      <c r="B142" s="4" t="s">
        <v>219</v>
      </c>
      <c r="C142" s="5"/>
      <c r="D142" s="5"/>
      <c r="E142" s="5"/>
      <c r="F142" s="5"/>
      <c r="G142" s="5"/>
      <c r="H142" s="5"/>
    </row>
    <row r="143" spans="1:12" x14ac:dyDescent="0.25">
      <c r="A143" s="6">
        <v>2210101</v>
      </c>
      <c r="B143" s="6" t="s">
        <v>220</v>
      </c>
      <c r="C143" s="5">
        <v>17000</v>
      </c>
      <c r="D143" s="5">
        <v>0</v>
      </c>
      <c r="E143" s="5">
        <v>0</v>
      </c>
      <c r="F143" s="5">
        <v>40330</v>
      </c>
      <c r="G143" s="5">
        <v>28853.45</v>
      </c>
      <c r="H143" s="5">
        <f t="shared" ref="H143:H153" si="10">G143/F143*100</f>
        <v>71.543392015869074</v>
      </c>
    </row>
    <row r="144" spans="1:12" x14ac:dyDescent="0.25">
      <c r="A144" s="6">
        <v>2210102</v>
      </c>
      <c r="B144" s="6" t="s">
        <v>221</v>
      </c>
      <c r="C144" s="5">
        <v>115048</v>
      </c>
      <c r="D144" s="5">
        <v>67866.09</v>
      </c>
      <c r="E144" s="5">
        <f>D144/C144*100</f>
        <v>58.98936965440511</v>
      </c>
      <c r="F144" s="5">
        <v>55306</v>
      </c>
      <c r="G144" s="5">
        <v>44099.28</v>
      </c>
      <c r="H144" s="5">
        <f t="shared" si="10"/>
        <v>79.736882074277645</v>
      </c>
    </row>
    <row r="145" spans="1:12" x14ac:dyDescent="0.25">
      <c r="A145" s="6">
        <v>2210103</v>
      </c>
      <c r="B145" s="6" t="s">
        <v>33</v>
      </c>
      <c r="C145" s="5">
        <v>283188</v>
      </c>
      <c r="D145" s="5">
        <v>144371.81</v>
      </c>
      <c r="E145" s="5">
        <f>D145/C145*100</f>
        <v>50.980906676836589</v>
      </c>
      <c r="F145" s="5">
        <v>76109</v>
      </c>
      <c r="G145" s="5">
        <v>74190.31</v>
      </c>
      <c r="H145" s="5">
        <f t="shared" si="10"/>
        <v>97.479023505761475</v>
      </c>
    </row>
    <row r="146" spans="1:12" x14ac:dyDescent="0.25">
      <c r="A146" s="6">
        <v>2210108</v>
      </c>
      <c r="B146" s="6" t="s">
        <v>392</v>
      </c>
      <c r="C146" s="5">
        <v>310425</v>
      </c>
      <c r="D146" s="5">
        <v>126186.42</v>
      </c>
      <c r="E146" s="5">
        <f>D146/C146*100</f>
        <v>40.649567528388495</v>
      </c>
      <c r="F146" s="5">
        <v>387280</v>
      </c>
      <c r="G146" s="5">
        <v>352878.03</v>
      </c>
      <c r="H146" s="5">
        <f t="shared" si="10"/>
        <v>91.11702902292916</v>
      </c>
    </row>
    <row r="147" spans="1:12" x14ac:dyDescent="0.25">
      <c r="A147" s="6">
        <v>2210110</v>
      </c>
      <c r="B147" s="6" t="s">
        <v>354</v>
      </c>
      <c r="C147" s="5">
        <v>476000</v>
      </c>
      <c r="D147" s="5">
        <v>16958.95</v>
      </c>
      <c r="E147" s="5">
        <f>D147/C147*100</f>
        <v>3.5628046218487399</v>
      </c>
      <c r="F147" s="5">
        <v>19035</v>
      </c>
      <c r="G147" s="5">
        <v>14894.5</v>
      </c>
      <c r="H147" s="5">
        <f t="shared" si="10"/>
        <v>78.247964276333065</v>
      </c>
    </row>
    <row r="148" spans="1:12" x14ac:dyDescent="0.25">
      <c r="A148" s="6">
        <v>2210111</v>
      </c>
      <c r="B148" s="6" t="s">
        <v>102</v>
      </c>
      <c r="C148" s="5">
        <v>21150</v>
      </c>
      <c r="D148" s="5">
        <v>5552.25</v>
      </c>
      <c r="E148" s="5">
        <f>D148/C148*100</f>
        <v>26.251773049645386</v>
      </c>
      <c r="F148" s="5">
        <v>70204</v>
      </c>
      <c r="G148" s="5">
        <v>29098.29</v>
      </c>
      <c r="H148" s="5">
        <f t="shared" si="10"/>
        <v>41.448193835109109</v>
      </c>
    </row>
    <row r="149" spans="1:12" x14ac:dyDescent="0.25">
      <c r="A149" s="6">
        <v>2210112</v>
      </c>
      <c r="B149" s="6" t="s">
        <v>393</v>
      </c>
      <c r="C149" s="5">
        <v>0</v>
      </c>
      <c r="D149" s="5">
        <v>0</v>
      </c>
      <c r="E149" s="5">
        <v>0</v>
      </c>
      <c r="F149" s="5">
        <v>8000</v>
      </c>
      <c r="G149" s="5">
        <v>0</v>
      </c>
      <c r="H149" s="5">
        <f t="shared" si="10"/>
        <v>0</v>
      </c>
    </row>
    <row r="150" spans="1:12" x14ac:dyDescent="0.25">
      <c r="A150" s="6">
        <v>2210113</v>
      </c>
      <c r="B150" s="6" t="s">
        <v>391</v>
      </c>
      <c r="C150" s="5">
        <v>0</v>
      </c>
      <c r="D150" s="5">
        <v>0</v>
      </c>
      <c r="E150" s="5">
        <v>0</v>
      </c>
      <c r="F150" s="5">
        <v>54979</v>
      </c>
      <c r="G150" s="5">
        <v>54941.3</v>
      </c>
      <c r="H150" s="5">
        <f t="shared" si="10"/>
        <v>99.931428363556989</v>
      </c>
    </row>
    <row r="151" spans="1:12" x14ac:dyDescent="0.25">
      <c r="A151" s="6">
        <v>2210114</v>
      </c>
      <c r="B151" s="6" t="s">
        <v>222</v>
      </c>
      <c r="C151" s="5"/>
      <c r="D151" s="5"/>
      <c r="E151" s="5"/>
      <c r="F151" s="5">
        <v>30000</v>
      </c>
      <c r="G151" s="5">
        <v>21321</v>
      </c>
      <c r="H151" s="5">
        <f t="shared" si="10"/>
        <v>71.069999999999993</v>
      </c>
    </row>
    <row r="152" spans="1:12" x14ac:dyDescent="0.25">
      <c r="A152" s="6">
        <v>2210115</v>
      </c>
      <c r="B152" s="6" t="s">
        <v>223</v>
      </c>
      <c r="C152" s="5">
        <v>850189</v>
      </c>
      <c r="D152" s="5">
        <v>849977.77</v>
      </c>
      <c r="E152" s="5">
        <f>D152/C152*100</f>
        <v>99.975154936137727</v>
      </c>
      <c r="F152" s="5">
        <v>498157</v>
      </c>
      <c r="G152" s="5">
        <v>497269.84</v>
      </c>
      <c r="H152" s="5">
        <f t="shared" si="10"/>
        <v>99.821911566032398</v>
      </c>
    </row>
    <row r="153" spans="1:12" s="21" customFormat="1" x14ac:dyDescent="0.25">
      <c r="A153" s="4"/>
      <c r="B153" s="4" t="s">
        <v>273</v>
      </c>
      <c r="C153" s="7">
        <f>SUM(C143:C152)</f>
        <v>2073000</v>
      </c>
      <c r="D153" s="7">
        <f>SUM(D143:D152)</f>
        <v>1210913.29</v>
      </c>
      <c r="E153" s="7">
        <f>D153/C153*100</f>
        <v>58.413569223347807</v>
      </c>
      <c r="F153" s="7">
        <f>SUM(F143:F152)</f>
        <v>1239400</v>
      </c>
      <c r="G153" s="7">
        <f>SUM(G143:G152)</f>
        <v>1117546</v>
      </c>
      <c r="H153" s="5">
        <f t="shared" si="10"/>
        <v>90.168307245441355</v>
      </c>
      <c r="I153" s="76"/>
      <c r="J153" s="76"/>
      <c r="K153" s="76"/>
      <c r="L153" s="76"/>
    </row>
    <row r="154" spans="1:12" x14ac:dyDescent="0.25">
      <c r="A154" s="6"/>
      <c r="B154" s="6"/>
      <c r="C154" s="5"/>
      <c r="D154" s="5"/>
      <c r="E154" s="5"/>
      <c r="F154" s="5"/>
      <c r="G154" s="5"/>
      <c r="H154" s="5"/>
    </row>
    <row r="155" spans="1:12" x14ac:dyDescent="0.25">
      <c r="A155" s="6">
        <v>13</v>
      </c>
      <c r="B155" s="4" t="s">
        <v>28</v>
      </c>
      <c r="C155" s="5"/>
      <c r="D155" s="5"/>
      <c r="E155" s="5"/>
      <c r="F155" s="5"/>
      <c r="G155" s="5"/>
      <c r="H155" s="5"/>
    </row>
    <row r="156" spans="1:12" x14ac:dyDescent="0.25">
      <c r="A156" s="6">
        <v>2210201</v>
      </c>
      <c r="B156" s="6" t="s">
        <v>224</v>
      </c>
      <c r="C156" s="5">
        <v>51500</v>
      </c>
      <c r="D156" s="5">
        <v>30890</v>
      </c>
      <c r="E156" s="5">
        <f>D156/C156*100</f>
        <v>59.980582524271838</v>
      </c>
      <c r="F156" s="5">
        <v>48100</v>
      </c>
      <c r="G156" s="5">
        <v>47730</v>
      </c>
      <c r="H156" s="5">
        <f>G156/F156*100</f>
        <v>99.230769230769226</v>
      </c>
    </row>
    <row r="157" spans="1:12" x14ac:dyDescent="0.25">
      <c r="A157" s="6">
        <v>2210202</v>
      </c>
      <c r="B157" s="6" t="s">
        <v>225</v>
      </c>
      <c r="C157" s="5">
        <v>39000</v>
      </c>
      <c r="D157" s="5">
        <v>4052</v>
      </c>
      <c r="E157" s="5">
        <f>D157/C157*100</f>
        <v>10.38974358974359</v>
      </c>
      <c r="F157" s="5">
        <v>20212</v>
      </c>
      <c r="G157" s="5">
        <v>3283</v>
      </c>
      <c r="H157" s="5">
        <f>G157/F157*100</f>
        <v>16.242826043934297</v>
      </c>
    </row>
    <row r="158" spans="1:12" x14ac:dyDescent="0.25">
      <c r="A158" s="6">
        <v>2210203</v>
      </c>
      <c r="B158" s="6" t="s">
        <v>226</v>
      </c>
      <c r="C158" s="5">
        <v>10788</v>
      </c>
      <c r="D158" s="5">
        <v>5660</v>
      </c>
      <c r="E158" s="5">
        <f>D158/C158*100</f>
        <v>52.465702632554688</v>
      </c>
      <c r="F158" s="5">
        <v>600</v>
      </c>
      <c r="G158" s="5">
        <v>510</v>
      </c>
      <c r="H158" s="5">
        <f>G158/F158*100</f>
        <v>85</v>
      </c>
    </row>
    <row r="159" spans="1:12" x14ac:dyDescent="0.25">
      <c r="A159" s="6">
        <v>2210204</v>
      </c>
      <c r="B159" s="6" t="s">
        <v>395</v>
      </c>
      <c r="C159" s="5">
        <v>500</v>
      </c>
      <c r="D159" s="5">
        <v>0</v>
      </c>
      <c r="E159" s="5">
        <f>D159/C159*100</f>
        <v>0</v>
      </c>
      <c r="F159" s="5">
        <v>500</v>
      </c>
      <c r="G159" s="5">
        <v>296</v>
      </c>
      <c r="H159" s="5">
        <f>G159/F159*100</f>
        <v>59.199999999999996</v>
      </c>
    </row>
    <row r="160" spans="1:12" x14ac:dyDescent="0.25">
      <c r="A160" s="6">
        <v>2210205</v>
      </c>
      <c r="B160" s="6" t="s">
        <v>308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</row>
    <row r="161" spans="1:12" x14ac:dyDescent="0.25">
      <c r="A161" s="6">
        <v>2210206</v>
      </c>
      <c r="B161" s="6" t="s">
        <v>176</v>
      </c>
      <c r="C161" s="5">
        <v>115000</v>
      </c>
      <c r="D161" s="5">
        <v>111697.26</v>
      </c>
      <c r="E161" s="5">
        <f>D161/C161*100</f>
        <v>97.128052173913034</v>
      </c>
      <c r="F161" s="5">
        <v>89935</v>
      </c>
      <c r="G161" s="5">
        <v>85703.35</v>
      </c>
      <c r="H161" s="5">
        <f>G161/F161*100</f>
        <v>95.294768443876137</v>
      </c>
    </row>
    <row r="162" spans="1:12" x14ac:dyDescent="0.25">
      <c r="A162" s="6">
        <v>2210207</v>
      </c>
      <c r="B162" s="6" t="s">
        <v>227</v>
      </c>
      <c r="C162" s="5">
        <v>0</v>
      </c>
      <c r="D162" s="5">
        <v>0</v>
      </c>
      <c r="E162" s="5">
        <v>0</v>
      </c>
      <c r="F162" s="5">
        <v>2000</v>
      </c>
      <c r="G162" s="5">
        <v>0</v>
      </c>
      <c r="H162" s="5">
        <f>G162/F162*100</f>
        <v>0</v>
      </c>
    </row>
    <row r="163" spans="1:12" x14ac:dyDescent="0.25">
      <c r="A163" s="4"/>
      <c r="B163" s="4" t="s">
        <v>274</v>
      </c>
      <c r="C163" s="7">
        <f>SUM(C156:C162)</f>
        <v>216788</v>
      </c>
      <c r="D163" s="7">
        <f>SUM(D156:D162)</f>
        <v>152299.26</v>
      </c>
      <c r="E163" s="7">
        <f>D163/C163*100</f>
        <v>70.252624684023104</v>
      </c>
      <c r="F163" s="7">
        <f>SUM(F156:F162)</f>
        <v>161347</v>
      </c>
      <c r="G163" s="7">
        <f>SUM(G156:G162)</f>
        <v>137522.35</v>
      </c>
      <c r="H163" s="5">
        <f>G163/F163*100</f>
        <v>85.233905805499958</v>
      </c>
    </row>
    <row r="164" spans="1:12" x14ac:dyDescent="0.25">
      <c r="A164" s="6"/>
      <c r="B164" s="6"/>
      <c r="C164" s="5"/>
      <c r="D164" s="5"/>
      <c r="E164" s="5"/>
      <c r="F164" s="5"/>
      <c r="G164" s="5"/>
      <c r="H164" s="5"/>
    </row>
    <row r="165" spans="1:12" x14ac:dyDescent="0.25">
      <c r="A165" s="6">
        <v>14</v>
      </c>
      <c r="B165" s="4" t="s">
        <v>228</v>
      </c>
      <c r="C165" s="5"/>
      <c r="D165" s="5"/>
      <c r="E165" s="5"/>
      <c r="F165" s="5"/>
      <c r="G165" s="5"/>
      <c r="H165" s="5"/>
    </row>
    <row r="166" spans="1:12" x14ac:dyDescent="0.25">
      <c r="A166" s="6">
        <v>2210301</v>
      </c>
      <c r="B166" s="6" t="s">
        <v>29</v>
      </c>
      <c r="C166" s="5">
        <v>3000</v>
      </c>
      <c r="D166" s="5">
        <v>0</v>
      </c>
      <c r="E166" s="5">
        <v>0</v>
      </c>
      <c r="F166" s="5">
        <v>3000</v>
      </c>
      <c r="G166" s="5">
        <v>480</v>
      </c>
      <c r="H166" s="5">
        <f>G166/F166*100</f>
        <v>16</v>
      </c>
    </row>
    <row r="167" spans="1:12" s="21" customFormat="1" x14ac:dyDescent="0.25">
      <c r="A167" s="4"/>
      <c r="B167" s="4" t="s">
        <v>275</v>
      </c>
      <c r="C167" s="7">
        <f>SUM(C166)</f>
        <v>3000</v>
      </c>
      <c r="D167" s="7">
        <v>0</v>
      </c>
      <c r="E167" s="7">
        <f>SUM(E166)</f>
        <v>0</v>
      </c>
      <c r="F167" s="7">
        <v>3000</v>
      </c>
      <c r="G167" s="7">
        <f>SUM(G166)</f>
        <v>480</v>
      </c>
      <c r="H167" s="7">
        <f>G167/F167*100</f>
        <v>16</v>
      </c>
      <c r="I167" s="76"/>
      <c r="J167" s="76"/>
      <c r="K167" s="76"/>
      <c r="L167" s="76"/>
    </row>
    <row r="169" spans="1:12" x14ac:dyDescent="0.25">
      <c r="A169" s="6"/>
      <c r="B169" s="4"/>
      <c r="C169" s="5"/>
      <c r="D169" s="5"/>
      <c r="E169" s="5"/>
      <c r="F169" s="5"/>
      <c r="G169" s="5"/>
      <c r="H169" s="5"/>
    </row>
    <row r="170" spans="1:12" x14ac:dyDescent="0.25">
      <c r="A170" s="6">
        <v>15</v>
      </c>
      <c r="B170" s="4" t="s">
        <v>229</v>
      </c>
      <c r="C170" s="5"/>
      <c r="D170" s="5"/>
      <c r="E170" s="5"/>
      <c r="F170" s="5"/>
      <c r="G170" s="5"/>
      <c r="H170" s="5"/>
    </row>
    <row r="171" spans="1:12" x14ac:dyDescent="0.25">
      <c r="A171" s="6">
        <v>2210502</v>
      </c>
      <c r="B171" s="6" t="s">
        <v>230</v>
      </c>
      <c r="C171" s="5">
        <v>81100</v>
      </c>
      <c r="D171" s="5">
        <v>22038.37</v>
      </c>
      <c r="E171" s="5">
        <f t="shared" ref="E171:E177" si="11">D171/C171*100</f>
        <v>27.174315659679404</v>
      </c>
      <c r="F171" s="5">
        <v>59080</v>
      </c>
      <c r="G171" s="5">
        <v>54676.59</v>
      </c>
      <c r="H171" s="5">
        <f t="shared" ref="H171:H177" si="12">G171/F171*100</f>
        <v>92.546699390656727</v>
      </c>
    </row>
    <row r="172" spans="1:12" x14ac:dyDescent="0.25">
      <c r="A172" s="6">
        <v>2210503</v>
      </c>
      <c r="B172" s="6" t="s">
        <v>231</v>
      </c>
      <c r="C172" s="5">
        <v>162591</v>
      </c>
      <c r="D172" s="5">
        <v>87816</v>
      </c>
      <c r="E172" s="5">
        <f t="shared" si="11"/>
        <v>54.010369577651893</v>
      </c>
      <c r="F172" s="5">
        <v>96985</v>
      </c>
      <c r="G172" s="5">
        <v>94682.25</v>
      </c>
      <c r="H172" s="5">
        <f t="shared" si="12"/>
        <v>97.625663762437483</v>
      </c>
    </row>
    <row r="173" spans="1:12" x14ac:dyDescent="0.25">
      <c r="A173" s="6">
        <v>2210505</v>
      </c>
      <c r="B173" s="6" t="s">
        <v>232</v>
      </c>
      <c r="C173" s="5">
        <v>95000</v>
      </c>
      <c r="D173" s="5">
        <v>30729</v>
      </c>
      <c r="E173" s="5">
        <f t="shared" si="11"/>
        <v>32.346315789473685</v>
      </c>
      <c r="F173" s="5">
        <v>88664</v>
      </c>
      <c r="G173" s="5">
        <v>47858.080000000002</v>
      </c>
      <c r="H173" s="5">
        <f t="shared" si="12"/>
        <v>53.976901560949209</v>
      </c>
    </row>
    <row r="174" spans="1:12" x14ac:dyDescent="0.25">
      <c r="A174" s="6">
        <v>2210509</v>
      </c>
      <c r="B174" s="6" t="s">
        <v>233</v>
      </c>
      <c r="C174" s="5">
        <v>46200</v>
      </c>
      <c r="D174" s="5">
        <v>46088.2</v>
      </c>
      <c r="E174" s="5">
        <f t="shared" si="11"/>
        <v>99.758008658008663</v>
      </c>
      <c r="F174" s="5">
        <v>95048</v>
      </c>
      <c r="G174" s="5">
        <v>92104.84</v>
      </c>
      <c r="H174" s="5">
        <f t="shared" si="12"/>
        <v>96.903501388771986</v>
      </c>
    </row>
    <row r="175" spans="1:12" s="236" customFormat="1" x14ac:dyDescent="0.25">
      <c r="A175" s="2">
        <v>2210511</v>
      </c>
      <c r="B175" s="2" t="s">
        <v>94</v>
      </c>
      <c r="C175" s="8">
        <v>124816</v>
      </c>
      <c r="D175" s="8">
        <v>62706.25</v>
      </c>
      <c r="E175" s="5">
        <f t="shared" si="11"/>
        <v>50.238951736956807</v>
      </c>
      <c r="F175" s="8">
        <v>86593</v>
      </c>
      <c r="G175" s="8">
        <v>54856.14</v>
      </c>
      <c r="H175" s="5">
        <f t="shared" si="12"/>
        <v>63.349393138013468</v>
      </c>
      <c r="I175" s="235"/>
      <c r="J175" s="235"/>
      <c r="K175" s="235"/>
      <c r="L175" s="235"/>
    </row>
    <row r="176" spans="1:12" x14ac:dyDescent="0.25">
      <c r="A176" s="6">
        <v>2210512</v>
      </c>
      <c r="B176" s="6" t="s">
        <v>234</v>
      </c>
      <c r="C176" s="5">
        <v>25200</v>
      </c>
      <c r="D176" s="5">
        <v>10590</v>
      </c>
      <c r="E176" s="5">
        <f t="shared" si="11"/>
        <v>42.023809523809526</v>
      </c>
      <c r="F176" s="5">
        <v>2000</v>
      </c>
      <c r="G176" s="5">
        <v>770</v>
      </c>
      <c r="H176" s="5">
        <f t="shared" si="12"/>
        <v>38.5</v>
      </c>
    </row>
    <row r="177" spans="1:12" x14ac:dyDescent="0.25">
      <c r="A177" s="4"/>
      <c r="B177" s="4" t="s">
        <v>276</v>
      </c>
      <c r="C177" s="7">
        <f>SUM(C171:C176)</f>
        <v>534907</v>
      </c>
      <c r="D177" s="7">
        <f>SUM(D171:D176)</f>
        <v>259967.82</v>
      </c>
      <c r="E177" s="5">
        <f t="shared" si="11"/>
        <v>48.600564210227198</v>
      </c>
      <c r="F177" s="7">
        <f>SUM(F171:F176)</f>
        <v>428370</v>
      </c>
      <c r="G177" s="7">
        <f>SUM(G171:G176)</f>
        <v>344947.9</v>
      </c>
      <c r="H177" s="5">
        <f t="shared" si="12"/>
        <v>80.52569040782501</v>
      </c>
    </row>
    <row r="178" spans="1:12" x14ac:dyDescent="0.25">
      <c r="A178" s="6"/>
      <c r="B178" s="6"/>
      <c r="C178" s="5"/>
      <c r="D178" s="5"/>
      <c r="E178" s="5"/>
      <c r="F178" s="5"/>
      <c r="G178" s="5"/>
      <c r="H178" s="5"/>
    </row>
    <row r="179" spans="1:12" x14ac:dyDescent="0.25">
      <c r="A179" s="6">
        <v>16</v>
      </c>
      <c r="B179" s="4" t="s">
        <v>235</v>
      </c>
      <c r="C179" s="5"/>
      <c r="D179" s="5"/>
      <c r="E179" s="5"/>
      <c r="F179" s="5"/>
      <c r="G179" s="5"/>
      <c r="H179" s="5"/>
    </row>
    <row r="180" spans="1:12" x14ac:dyDescent="0.25">
      <c r="A180" s="6">
        <v>2210601</v>
      </c>
      <c r="B180" s="6" t="s">
        <v>236</v>
      </c>
      <c r="C180" s="5">
        <v>2800</v>
      </c>
      <c r="D180" s="5">
        <v>0</v>
      </c>
      <c r="E180" s="5">
        <v>0</v>
      </c>
      <c r="F180" s="5">
        <v>20023</v>
      </c>
      <c r="G180" s="5">
        <v>0</v>
      </c>
      <c r="H180" s="5">
        <v>0</v>
      </c>
    </row>
    <row r="181" spans="1:12" x14ac:dyDescent="0.25">
      <c r="A181" s="6">
        <v>2210602</v>
      </c>
      <c r="B181" s="6" t="s">
        <v>237</v>
      </c>
      <c r="C181" s="5">
        <v>21613</v>
      </c>
      <c r="D181" s="5">
        <v>1247</v>
      </c>
      <c r="E181" s="5">
        <f>D181/C181*100</f>
        <v>5.769675658168695</v>
      </c>
      <c r="F181" s="5">
        <v>88535</v>
      </c>
      <c r="G181" s="5">
        <v>61810.61</v>
      </c>
      <c r="H181" s="5">
        <f t="shared" ref="H181:H189" si="13">G181/F181*100</f>
        <v>69.814886767944884</v>
      </c>
    </row>
    <row r="182" spans="1:12" x14ac:dyDescent="0.25">
      <c r="A182" s="6">
        <v>2210604</v>
      </c>
      <c r="B182" s="6" t="s">
        <v>238</v>
      </c>
      <c r="C182" s="5">
        <v>0</v>
      </c>
      <c r="D182" s="5">
        <v>0</v>
      </c>
      <c r="E182" s="5">
        <v>0</v>
      </c>
      <c r="F182" s="5">
        <v>500</v>
      </c>
      <c r="G182" s="5">
        <v>350</v>
      </c>
      <c r="H182" s="5">
        <f t="shared" si="13"/>
        <v>70</v>
      </c>
    </row>
    <row r="183" spans="1:12" x14ac:dyDescent="0.25">
      <c r="A183" s="6">
        <v>2210606</v>
      </c>
      <c r="B183" s="6" t="s">
        <v>239</v>
      </c>
      <c r="C183" s="5">
        <v>3000</v>
      </c>
      <c r="D183" s="5">
        <v>0</v>
      </c>
      <c r="E183" s="5">
        <f>D183/C183*100</f>
        <v>0</v>
      </c>
      <c r="F183" s="5">
        <v>22425</v>
      </c>
      <c r="G183" s="5">
        <v>9873.33</v>
      </c>
      <c r="H183" s="5">
        <f t="shared" si="13"/>
        <v>44.028227424749161</v>
      </c>
    </row>
    <row r="184" spans="1:12" x14ac:dyDescent="0.25">
      <c r="A184" s="6">
        <v>2210607</v>
      </c>
      <c r="B184" s="6" t="s">
        <v>240</v>
      </c>
      <c r="C184" s="5">
        <v>28000</v>
      </c>
      <c r="D184" s="5">
        <v>0</v>
      </c>
      <c r="E184" s="5">
        <f>D184/C184*100</f>
        <v>0</v>
      </c>
      <c r="F184" s="5">
        <v>19167</v>
      </c>
      <c r="G184" s="5">
        <v>12478.83</v>
      </c>
      <c r="H184" s="5">
        <f t="shared" si="13"/>
        <v>65.105806855532947</v>
      </c>
    </row>
    <row r="185" spans="1:12" x14ac:dyDescent="0.25">
      <c r="A185" s="6">
        <v>2210610</v>
      </c>
      <c r="B185" s="6" t="s">
        <v>241</v>
      </c>
      <c r="C185" s="5">
        <v>0</v>
      </c>
      <c r="D185" s="5">
        <v>0</v>
      </c>
      <c r="E185" s="5">
        <v>0</v>
      </c>
      <c r="F185" s="5">
        <v>25174</v>
      </c>
      <c r="G185" s="5">
        <v>0</v>
      </c>
      <c r="H185" s="5">
        <f t="shared" si="13"/>
        <v>0</v>
      </c>
    </row>
    <row r="186" spans="1:12" x14ac:dyDescent="0.25">
      <c r="A186" s="6">
        <v>2210611</v>
      </c>
      <c r="B186" s="6" t="s">
        <v>242</v>
      </c>
      <c r="C186" s="5">
        <v>35500</v>
      </c>
      <c r="D186" s="5">
        <v>0</v>
      </c>
      <c r="E186" s="5">
        <f>D186/C186*100</f>
        <v>0</v>
      </c>
      <c r="F186" s="5">
        <v>25500</v>
      </c>
      <c r="G186" s="5">
        <v>24378.28</v>
      </c>
      <c r="H186" s="5">
        <f t="shared" si="13"/>
        <v>95.601098039215685</v>
      </c>
    </row>
    <row r="187" spans="1:12" x14ac:dyDescent="0.25">
      <c r="A187" s="6">
        <v>2210610</v>
      </c>
      <c r="B187" s="6" t="s">
        <v>243</v>
      </c>
      <c r="C187" s="5">
        <v>15500</v>
      </c>
      <c r="D187" s="5">
        <v>6681.61</v>
      </c>
      <c r="E187" s="5">
        <f>D187/C187*100</f>
        <v>43.10716129032258</v>
      </c>
      <c r="F187" s="5">
        <v>414000</v>
      </c>
      <c r="G187" s="5">
        <v>372000</v>
      </c>
      <c r="H187" s="5">
        <f t="shared" si="13"/>
        <v>89.85507246376811</v>
      </c>
    </row>
    <row r="188" spans="1:12" x14ac:dyDescent="0.25">
      <c r="A188" s="6">
        <v>2210217</v>
      </c>
      <c r="B188" s="6" t="s">
        <v>101</v>
      </c>
      <c r="C188" s="5">
        <v>10000</v>
      </c>
      <c r="D188" s="5">
        <v>1040</v>
      </c>
      <c r="E188" s="5">
        <f>D188/C188*100</f>
        <v>10.4</v>
      </c>
      <c r="F188" s="5">
        <v>8200</v>
      </c>
      <c r="G188" s="5">
        <v>0</v>
      </c>
      <c r="H188" s="5">
        <f t="shared" si="13"/>
        <v>0</v>
      </c>
    </row>
    <row r="189" spans="1:12" x14ac:dyDescent="0.25">
      <c r="A189" s="4"/>
      <c r="B189" s="4" t="s">
        <v>275</v>
      </c>
      <c r="C189" s="7">
        <f>SUM(C180:C188)</f>
        <v>116413</v>
      </c>
      <c r="D189" s="7">
        <f>SUM(D180:D188)</f>
        <v>8968.61</v>
      </c>
      <c r="E189" s="5">
        <f>D189/C189*100</f>
        <v>7.7041309819350072</v>
      </c>
      <c r="F189" s="7">
        <f>SUM(F180:F188)</f>
        <v>623524</v>
      </c>
      <c r="G189" s="7">
        <f>SUM(G180:G188)</f>
        <v>480891.05</v>
      </c>
      <c r="H189" s="5">
        <f t="shared" si="13"/>
        <v>77.12470570499292</v>
      </c>
    </row>
    <row r="190" spans="1:12" s="21" customFormat="1" x14ac:dyDescent="0.25">
      <c r="A190" s="6"/>
      <c r="B190" s="6"/>
      <c r="C190" s="5"/>
      <c r="D190" s="5"/>
      <c r="E190" s="5"/>
      <c r="F190" s="5"/>
      <c r="G190" s="5"/>
      <c r="H190" s="5"/>
      <c r="I190" s="76"/>
      <c r="J190" s="76"/>
      <c r="K190" s="76"/>
      <c r="L190" s="76"/>
    </row>
    <row r="191" spans="1:12" x14ac:dyDescent="0.25">
      <c r="A191" s="16">
        <v>17</v>
      </c>
      <c r="B191" s="4" t="s">
        <v>244</v>
      </c>
      <c r="C191" s="5"/>
      <c r="D191" s="5"/>
      <c r="E191" s="5"/>
      <c r="F191" s="5"/>
      <c r="G191" s="5"/>
      <c r="H191" s="5"/>
    </row>
    <row r="192" spans="1:12" x14ac:dyDescent="0.25">
      <c r="A192" s="6">
        <v>2210701</v>
      </c>
      <c r="B192" s="6" t="s">
        <v>245</v>
      </c>
      <c r="C192" s="5">
        <v>0</v>
      </c>
      <c r="D192" s="5">
        <v>0</v>
      </c>
      <c r="E192" s="5">
        <v>0</v>
      </c>
      <c r="F192" s="5">
        <v>5000</v>
      </c>
      <c r="G192" s="5">
        <v>0</v>
      </c>
      <c r="H192" s="5">
        <v>0</v>
      </c>
    </row>
    <row r="193" spans="1:12" x14ac:dyDescent="0.25">
      <c r="A193" s="6">
        <v>2210702</v>
      </c>
      <c r="B193" s="6" t="s">
        <v>246</v>
      </c>
      <c r="C193" s="5">
        <v>73000</v>
      </c>
      <c r="D193" s="5">
        <v>55334.62</v>
      </c>
      <c r="E193" s="5">
        <f>D193/C193*100</f>
        <v>75.80084931506849</v>
      </c>
      <c r="F193" s="5">
        <v>355863</v>
      </c>
      <c r="G193" s="5">
        <v>155863.84</v>
      </c>
      <c r="H193" s="5">
        <f t="shared" ref="H193:H200" si="14">G193/F193*100</f>
        <v>43.798832696852443</v>
      </c>
    </row>
    <row r="194" spans="1:12" x14ac:dyDescent="0.25">
      <c r="A194" s="6">
        <v>2210705</v>
      </c>
      <c r="B194" s="6" t="s">
        <v>404</v>
      </c>
      <c r="C194" s="5">
        <v>24000</v>
      </c>
      <c r="D194" s="5">
        <v>16800</v>
      </c>
      <c r="E194" s="5">
        <f>D194/C194*100</f>
        <v>70</v>
      </c>
      <c r="F194" s="5">
        <v>27291</v>
      </c>
      <c r="G194" s="5">
        <v>12675</v>
      </c>
      <c r="H194" s="5">
        <f t="shared" si="14"/>
        <v>46.443882598658895</v>
      </c>
    </row>
    <row r="195" spans="1:12" x14ac:dyDescent="0.25">
      <c r="A195" s="6">
        <v>2210706</v>
      </c>
      <c r="B195" s="6" t="s">
        <v>247</v>
      </c>
      <c r="C195" s="5">
        <v>0</v>
      </c>
      <c r="D195" s="5">
        <v>0</v>
      </c>
      <c r="E195" s="5">
        <v>0</v>
      </c>
      <c r="F195" s="5">
        <v>1000</v>
      </c>
      <c r="G195" s="5">
        <v>0</v>
      </c>
      <c r="H195" s="5">
        <f t="shared" si="14"/>
        <v>0</v>
      </c>
    </row>
    <row r="196" spans="1:12" x14ac:dyDescent="0.25">
      <c r="A196" s="6">
        <v>2210708</v>
      </c>
      <c r="B196" s="6" t="s">
        <v>248</v>
      </c>
      <c r="C196" s="5">
        <v>10000</v>
      </c>
      <c r="D196" s="5">
        <v>4677</v>
      </c>
      <c r="E196" s="5">
        <f>D196/C196*100</f>
        <v>46.77</v>
      </c>
      <c r="F196" s="5">
        <v>50000</v>
      </c>
      <c r="G196" s="5">
        <v>49184</v>
      </c>
      <c r="H196" s="5">
        <f t="shared" si="14"/>
        <v>98.367999999999995</v>
      </c>
    </row>
    <row r="197" spans="1:12" x14ac:dyDescent="0.25">
      <c r="A197" s="6">
        <v>2210710</v>
      </c>
      <c r="B197" s="6" t="s">
        <v>249</v>
      </c>
      <c r="C197" s="5">
        <v>413096</v>
      </c>
      <c r="D197" s="5">
        <v>376456.73</v>
      </c>
      <c r="E197" s="5">
        <f>D197/C197*100</f>
        <v>91.130567713073958</v>
      </c>
      <c r="F197" s="5">
        <v>80496</v>
      </c>
      <c r="G197" s="5">
        <v>73940</v>
      </c>
      <c r="H197" s="5">
        <f t="shared" si="14"/>
        <v>91.855495925263369</v>
      </c>
    </row>
    <row r="198" spans="1:12" x14ac:dyDescent="0.25">
      <c r="A198" s="6">
        <v>2210711</v>
      </c>
      <c r="B198" s="6" t="s">
        <v>396</v>
      </c>
      <c r="C198" s="5">
        <v>0</v>
      </c>
      <c r="D198" s="5">
        <v>0</v>
      </c>
      <c r="E198" s="5">
        <v>0</v>
      </c>
      <c r="F198" s="5">
        <v>66893</v>
      </c>
      <c r="G198" s="5">
        <v>54400</v>
      </c>
      <c r="H198" s="5">
        <f t="shared" si="14"/>
        <v>81.323905341366071</v>
      </c>
    </row>
    <row r="199" spans="1:12" x14ac:dyDescent="0.25">
      <c r="A199" s="6">
        <v>2210712</v>
      </c>
      <c r="B199" s="6" t="s">
        <v>397</v>
      </c>
      <c r="C199" s="5">
        <v>0</v>
      </c>
      <c r="D199" s="5">
        <v>0</v>
      </c>
      <c r="E199" s="5">
        <v>0</v>
      </c>
      <c r="F199" s="5">
        <v>90659</v>
      </c>
      <c r="G199" s="5">
        <v>43619.26</v>
      </c>
      <c r="H199" s="5">
        <f t="shared" si="14"/>
        <v>48.113546366053015</v>
      </c>
    </row>
    <row r="200" spans="1:12" s="21" customFormat="1" x14ac:dyDescent="0.25">
      <c r="A200" s="4"/>
      <c r="B200" s="4" t="s">
        <v>275</v>
      </c>
      <c r="C200" s="7">
        <f>SUM(C192:C199)</f>
        <v>520096</v>
      </c>
      <c r="D200" s="7">
        <f>SUM(D192:D199)</f>
        <v>453268.35</v>
      </c>
      <c r="E200" s="7">
        <f>D200/C200*100</f>
        <v>87.150900987509999</v>
      </c>
      <c r="F200" s="7">
        <f>SUM(F192:F199)</f>
        <v>677202</v>
      </c>
      <c r="G200" s="7">
        <f>SUM(G192:G199)</f>
        <v>389682.1</v>
      </c>
      <c r="H200" s="7">
        <f t="shared" si="14"/>
        <v>57.542963547065717</v>
      </c>
      <c r="I200" s="76"/>
      <c r="J200" s="76"/>
      <c r="K200" s="76"/>
      <c r="L200" s="76"/>
    </row>
    <row r="201" spans="1:12" x14ac:dyDescent="0.25">
      <c r="A201" s="4"/>
      <c r="B201" s="4"/>
      <c r="C201" s="7"/>
      <c r="D201" s="7"/>
      <c r="E201" s="7"/>
      <c r="F201" s="7"/>
      <c r="G201" s="7"/>
      <c r="H201" s="7"/>
    </row>
    <row r="202" spans="1:12" x14ac:dyDescent="0.25">
      <c r="A202" s="4">
        <v>2210800</v>
      </c>
      <c r="B202" s="4" t="s">
        <v>330</v>
      </c>
      <c r="C202" s="7"/>
      <c r="D202" s="7"/>
      <c r="E202" s="7"/>
      <c r="F202" s="7"/>
      <c r="G202" s="7"/>
      <c r="H202" s="7"/>
    </row>
    <row r="203" spans="1:12" s="33" customFormat="1" x14ac:dyDescent="0.25">
      <c r="A203" s="6">
        <v>2210801</v>
      </c>
      <c r="B203" s="6" t="s">
        <v>331</v>
      </c>
      <c r="C203" s="5">
        <v>100000</v>
      </c>
      <c r="D203" s="5">
        <v>76702.039999999994</v>
      </c>
      <c r="E203" s="5">
        <f>D203/C203*100</f>
        <v>76.702039999999997</v>
      </c>
      <c r="F203" s="5">
        <v>232465</v>
      </c>
      <c r="G203" s="5">
        <v>152815.45000000001</v>
      </c>
      <c r="H203" s="5">
        <f>G203/F203*100</f>
        <v>65.736971156948371</v>
      </c>
      <c r="I203" s="98"/>
      <c r="J203" s="98"/>
      <c r="K203" s="98"/>
      <c r="L203" s="98"/>
    </row>
    <row r="204" spans="1:12" s="21" customFormat="1" x14ac:dyDescent="0.25">
      <c r="A204" s="4"/>
      <c r="B204" s="4" t="s">
        <v>332</v>
      </c>
      <c r="C204" s="7">
        <f>SUM(C203)</f>
        <v>100000</v>
      </c>
      <c r="D204" s="7">
        <f>SUM(D203)</f>
        <v>76702.039999999994</v>
      </c>
      <c r="E204" s="5">
        <f>D204/C204*100</f>
        <v>76.702039999999997</v>
      </c>
      <c r="F204" s="7">
        <f>SUM(F203)</f>
        <v>232465</v>
      </c>
      <c r="G204" s="7">
        <f>SUM(G203)</f>
        <v>152815.45000000001</v>
      </c>
      <c r="H204" s="5">
        <f>G204/F204*100</f>
        <v>65.736971156948371</v>
      </c>
      <c r="I204" s="76"/>
      <c r="J204" s="76"/>
      <c r="K204" s="76"/>
      <c r="L204" s="76"/>
    </row>
    <row r="205" spans="1:12" x14ac:dyDescent="0.25">
      <c r="A205" s="4"/>
      <c r="B205" s="4"/>
      <c r="C205" s="7"/>
      <c r="D205" s="7"/>
      <c r="E205" s="7"/>
      <c r="F205" s="7"/>
      <c r="G205" s="7"/>
      <c r="H205" s="7"/>
    </row>
    <row r="206" spans="1:12" x14ac:dyDescent="0.25">
      <c r="A206" s="4">
        <v>2210900</v>
      </c>
      <c r="B206" s="4" t="s">
        <v>333</v>
      </c>
      <c r="C206" s="7"/>
      <c r="D206" s="7"/>
      <c r="E206" s="7"/>
      <c r="F206" s="7"/>
      <c r="G206" s="7"/>
      <c r="H206" s="7"/>
    </row>
    <row r="207" spans="1:12" s="33" customFormat="1" x14ac:dyDescent="0.25">
      <c r="A207" s="6">
        <v>2210902</v>
      </c>
      <c r="B207" s="6" t="s">
        <v>336</v>
      </c>
      <c r="C207" s="5">
        <v>90000</v>
      </c>
      <c r="D207" s="5">
        <v>82632</v>
      </c>
      <c r="E207" s="5">
        <f>D207/C207*100</f>
        <v>91.813333333333333</v>
      </c>
      <c r="F207" s="5">
        <v>78500</v>
      </c>
      <c r="G207" s="5">
        <v>69945</v>
      </c>
      <c r="H207" s="5">
        <f>G207/F207*100</f>
        <v>89.101910828025481</v>
      </c>
      <c r="I207" s="98"/>
      <c r="J207" s="98"/>
      <c r="K207" s="98"/>
      <c r="L207" s="98"/>
    </row>
    <row r="208" spans="1:12" s="33" customFormat="1" x14ac:dyDescent="0.25">
      <c r="A208" s="6">
        <v>2210905</v>
      </c>
      <c r="B208" s="6" t="s">
        <v>334</v>
      </c>
      <c r="C208" s="5">
        <v>0</v>
      </c>
      <c r="D208" s="5">
        <v>0</v>
      </c>
      <c r="E208" s="5">
        <v>0</v>
      </c>
      <c r="F208" s="5">
        <v>82600</v>
      </c>
      <c r="G208" s="5">
        <v>82221.5</v>
      </c>
      <c r="H208" s="5">
        <f>G208/F208*100</f>
        <v>99.541767554479421</v>
      </c>
      <c r="I208" s="98"/>
      <c r="J208" s="98"/>
      <c r="K208" s="98"/>
      <c r="L208" s="98"/>
    </row>
    <row r="209" spans="1:12" s="33" customFormat="1" x14ac:dyDescent="0.25">
      <c r="A209" s="6">
        <v>2210908</v>
      </c>
      <c r="B209" s="6" t="s">
        <v>398</v>
      </c>
      <c r="C209" s="5">
        <v>182240</v>
      </c>
      <c r="D209" s="5">
        <v>174157.44</v>
      </c>
      <c r="E209" s="5">
        <f>D209/C209*100</f>
        <v>95.564881474978051</v>
      </c>
      <c r="F209" s="5">
        <v>1500</v>
      </c>
      <c r="G209" s="5">
        <v>0</v>
      </c>
      <c r="H209" s="5">
        <f>G209/F209*100</f>
        <v>0</v>
      </c>
      <c r="I209" s="98"/>
      <c r="J209" s="98"/>
      <c r="K209" s="98"/>
      <c r="L209" s="98"/>
    </row>
    <row r="210" spans="1:12" s="21" customFormat="1" x14ac:dyDescent="0.25">
      <c r="A210" s="4"/>
      <c r="B210" s="4" t="s">
        <v>274</v>
      </c>
      <c r="C210" s="7">
        <f>SUM(C207:C209)</f>
        <v>272240</v>
      </c>
      <c r="D210" s="7">
        <f>SUM(D207:D209)</f>
        <v>256789.44</v>
      </c>
      <c r="E210" s="5">
        <f>D210/C210*100</f>
        <v>94.324654716426679</v>
      </c>
      <c r="F210" s="7">
        <f>SUM(F207:F209)</f>
        <v>162600</v>
      </c>
      <c r="G210" s="7">
        <f>SUM(G207:G209)</f>
        <v>152166.5</v>
      </c>
      <c r="H210" s="5">
        <f>G210/F210*100</f>
        <v>93.583333333333329</v>
      </c>
      <c r="I210" s="76"/>
      <c r="J210" s="76"/>
      <c r="K210" s="76"/>
      <c r="L210" s="76"/>
    </row>
    <row r="211" spans="1:12" s="21" customFormat="1" x14ac:dyDescent="0.25">
      <c r="A211" s="4"/>
      <c r="B211" s="4"/>
      <c r="C211" s="7"/>
      <c r="D211" s="7"/>
      <c r="E211" s="7"/>
      <c r="F211" s="7"/>
      <c r="G211" s="7"/>
      <c r="H211" s="7"/>
      <c r="I211" s="76"/>
      <c r="J211" s="76"/>
      <c r="K211" s="76"/>
      <c r="L211" s="76"/>
    </row>
    <row r="212" spans="1:12" s="21" customFormat="1" x14ac:dyDescent="0.25">
      <c r="A212" s="4">
        <v>2211100</v>
      </c>
      <c r="B212" s="4" t="s">
        <v>337</v>
      </c>
      <c r="C212" s="7"/>
      <c r="D212" s="7"/>
      <c r="E212" s="7"/>
      <c r="F212" s="7"/>
      <c r="G212" s="7"/>
      <c r="H212" s="7"/>
      <c r="I212" s="76"/>
      <c r="J212" s="76"/>
      <c r="K212" s="76"/>
      <c r="L212" s="76"/>
    </row>
    <row r="213" spans="1:12" s="33" customFormat="1" x14ac:dyDescent="0.25">
      <c r="A213" s="6">
        <v>2211101</v>
      </c>
      <c r="B213" s="6" t="s">
        <v>83</v>
      </c>
      <c r="C213" s="5">
        <v>15000</v>
      </c>
      <c r="D213" s="5">
        <v>14978.87</v>
      </c>
      <c r="E213" s="5">
        <f>D213/C213*100</f>
        <v>99.859133333333332</v>
      </c>
      <c r="F213" s="5">
        <v>9000</v>
      </c>
      <c r="G213" s="5">
        <v>8093.5</v>
      </c>
      <c r="H213" s="5">
        <f>G213/F213*100</f>
        <v>89.927777777777777</v>
      </c>
      <c r="I213" s="98"/>
      <c r="J213" s="98"/>
      <c r="K213" s="98"/>
      <c r="L213" s="98"/>
    </row>
    <row r="214" spans="1:12" s="21" customFormat="1" x14ac:dyDescent="0.25">
      <c r="A214" s="4"/>
      <c r="B214" s="4" t="s">
        <v>274</v>
      </c>
      <c r="C214" s="7">
        <f>SUM(C213)</f>
        <v>15000</v>
      </c>
      <c r="D214" s="7">
        <f>SUM(D213)</f>
        <v>14978.87</v>
      </c>
      <c r="E214" s="5">
        <f>D214/C214*100</f>
        <v>99.859133333333332</v>
      </c>
      <c r="F214" s="7">
        <f>SUM(F213)</f>
        <v>9000</v>
      </c>
      <c r="G214" s="5">
        <f>SUM(G213)</f>
        <v>8093.5</v>
      </c>
      <c r="H214" s="5">
        <f>G214/F214*100</f>
        <v>89.927777777777777</v>
      </c>
      <c r="I214" s="76"/>
      <c r="J214" s="76"/>
      <c r="K214" s="76"/>
      <c r="L214" s="76"/>
    </row>
    <row r="216" spans="1:12" s="21" customFormat="1" x14ac:dyDescent="0.25">
      <c r="A216" s="4"/>
      <c r="B216" s="4"/>
      <c r="C216" s="7"/>
      <c r="D216" s="7"/>
      <c r="E216" s="7"/>
      <c r="F216" s="7"/>
      <c r="G216" s="7"/>
      <c r="H216" s="7"/>
      <c r="I216" s="76"/>
      <c r="J216" s="76"/>
      <c r="K216" s="76"/>
      <c r="L216" s="76"/>
    </row>
    <row r="217" spans="1:12" x14ac:dyDescent="0.25">
      <c r="A217" s="4">
        <v>2212200</v>
      </c>
      <c r="B217" s="4" t="s">
        <v>355</v>
      </c>
      <c r="C217" s="7"/>
      <c r="D217" s="7"/>
      <c r="E217" s="7"/>
      <c r="F217" s="7"/>
      <c r="G217" s="7"/>
      <c r="H217" s="7"/>
    </row>
    <row r="218" spans="1:12" s="33" customFormat="1" x14ac:dyDescent="0.25">
      <c r="A218" s="6">
        <v>2211203</v>
      </c>
      <c r="B218" s="6" t="s">
        <v>355</v>
      </c>
      <c r="C218" s="5">
        <v>75000</v>
      </c>
      <c r="D218" s="5">
        <v>54301.06</v>
      </c>
      <c r="E218" s="5">
        <f>D218/C218*100</f>
        <v>72.401413333333338</v>
      </c>
      <c r="F218" s="5">
        <v>154938</v>
      </c>
      <c r="G218" s="5">
        <v>134037.94</v>
      </c>
      <c r="H218" s="5">
        <f>G218/F218*100</f>
        <v>86.510694600420806</v>
      </c>
      <c r="I218" s="98"/>
      <c r="J218" s="98"/>
      <c r="K218" s="98"/>
      <c r="L218" s="98"/>
    </row>
    <row r="219" spans="1:12" s="21" customFormat="1" x14ac:dyDescent="0.25">
      <c r="A219" s="4"/>
      <c r="B219" s="4" t="s">
        <v>275</v>
      </c>
      <c r="C219" s="7">
        <f>SUM(C218)</f>
        <v>75000</v>
      </c>
      <c r="D219" s="7">
        <f>SUM(D218)</f>
        <v>54301.06</v>
      </c>
      <c r="E219" s="7">
        <f>D219/C219*100</f>
        <v>72.401413333333338</v>
      </c>
      <c r="F219" s="7">
        <f>SUM(F218)</f>
        <v>154938</v>
      </c>
      <c r="G219" s="7">
        <f>SUM(G218)</f>
        <v>134037.94</v>
      </c>
      <c r="H219" s="5">
        <f>G219/F219*100</f>
        <v>86.510694600420806</v>
      </c>
      <c r="I219" s="76"/>
      <c r="J219" s="76"/>
      <c r="K219" s="76"/>
      <c r="L219" s="76"/>
    </row>
    <row r="220" spans="1:12" s="300" customFormat="1" x14ac:dyDescent="0.25">
      <c r="A220" s="298"/>
      <c r="B220" s="298" t="s">
        <v>356</v>
      </c>
      <c r="C220" s="297">
        <f>C153+C163+C167+C177+C189+C200+C204+C210+C214+C219</f>
        <v>3926444</v>
      </c>
      <c r="D220" s="297">
        <f>D153+D163+D167+D177+D189+D200+D204+D210+D214+D219</f>
        <v>2488188.7400000002</v>
      </c>
      <c r="E220" s="297">
        <v>0</v>
      </c>
      <c r="F220" s="297">
        <f>F153+F163+F167+F177+F189+F200+F204+F210+F214+F219</f>
        <v>3691846</v>
      </c>
      <c r="G220" s="297">
        <f>G153+G163+G167+G177+G189+G200+G204+G210+G214+G219</f>
        <v>2918182.79</v>
      </c>
      <c r="H220" s="297"/>
      <c r="I220" s="299"/>
      <c r="J220" s="299"/>
      <c r="K220" s="299"/>
      <c r="L220" s="299"/>
    </row>
    <row r="221" spans="1:12" x14ac:dyDescent="0.25">
      <c r="A221" s="4"/>
      <c r="B221" s="4"/>
      <c r="C221" s="7"/>
      <c r="D221" s="7"/>
      <c r="E221" s="7"/>
      <c r="F221" s="7"/>
      <c r="G221" s="7"/>
      <c r="H221" s="7"/>
    </row>
    <row r="222" spans="1:12" x14ac:dyDescent="0.25">
      <c r="A222" s="4">
        <v>2700000</v>
      </c>
      <c r="B222" s="4" t="s">
        <v>272</v>
      </c>
      <c r="C222" s="7"/>
      <c r="D222" s="7"/>
      <c r="E222" s="7"/>
      <c r="F222" s="7"/>
      <c r="G222" s="7"/>
      <c r="H222" s="7"/>
    </row>
    <row r="223" spans="1:12" x14ac:dyDescent="0.25">
      <c r="A223" s="6">
        <v>2731100</v>
      </c>
      <c r="B223" s="6" t="s">
        <v>399</v>
      </c>
      <c r="C223" s="5">
        <v>20807</v>
      </c>
      <c r="D223" s="7">
        <v>0</v>
      </c>
      <c r="E223" s="7">
        <v>0</v>
      </c>
      <c r="F223" s="7">
        <v>8900</v>
      </c>
      <c r="G223" s="5">
        <v>834</v>
      </c>
      <c r="H223" s="5">
        <v>0</v>
      </c>
    </row>
    <row r="224" spans="1:12" s="302" customFormat="1" x14ac:dyDescent="0.25">
      <c r="A224" s="298"/>
      <c r="B224" s="298" t="s">
        <v>412</v>
      </c>
      <c r="C224" s="297">
        <f>SUM(C223)</f>
        <v>20807</v>
      </c>
      <c r="D224" s="297">
        <v>0</v>
      </c>
      <c r="E224" s="297">
        <v>0</v>
      </c>
      <c r="F224" s="297">
        <f>SUM(F223)</f>
        <v>8900</v>
      </c>
      <c r="G224" s="297">
        <f>SUM(G223)</f>
        <v>834</v>
      </c>
      <c r="H224" s="297">
        <v>0</v>
      </c>
      <c r="I224" s="301"/>
      <c r="J224" s="301"/>
      <c r="K224" s="301"/>
      <c r="L224" s="301"/>
    </row>
    <row r="225" spans="1:12" x14ac:dyDescent="0.25">
      <c r="A225" s="6"/>
      <c r="B225" s="6"/>
      <c r="C225" s="5"/>
      <c r="D225" s="5"/>
      <c r="E225" s="5"/>
      <c r="F225" s="5"/>
      <c r="G225" s="5"/>
      <c r="H225" s="5"/>
    </row>
    <row r="226" spans="1:12" x14ac:dyDescent="0.25">
      <c r="A226" s="6">
        <v>18</v>
      </c>
      <c r="B226" s="4" t="s">
        <v>271</v>
      </c>
      <c r="C226" s="5"/>
      <c r="D226" s="5"/>
      <c r="E226" s="5"/>
      <c r="F226" s="5"/>
      <c r="G226" s="5"/>
      <c r="H226" s="5"/>
    </row>
    <row r="227" spans="1:12" x14ac:dyDescent="0.25">
      <c r="A227" s="2">
        <v>2821009</v>
      </c>
      <c r="B227" s="6" t="s">
        <v>96</v>
      </c>
      <c r="C227" s="5">
        <v>10000</v>
      </c>
      <c r="D227" s="5">
        <v>1600</v>
      </c>
      <c r="E227" s="5">
        <f>D227/C227*100</f>
        <v>16</v>
      </c>
      <c r="F227" s="5">
        <v>9000</v>
      </c>
      <c r="G227" s="5">
        <v>8580</v>
      </c>
      <c r="H227" s="5">
        <f t="shared" ref="H227:H233" si="15">G227/F227*100</f>
        <v>95.333333333333343</v>
      </c>
    </row>
    <row r="228" spans="1:12" x14ac:dyDescent="0.25">
      <c r="A228" s="2">
        <v>2821010</v>
      </c>
      <c r="B228" s="6" t="s">
        <v>402</v>
      </c>
      <c r="C228" s="5">
        <v>0</v>
      </c>
      <c r="D228" s="5">
        <v>0</v>
      </c>
      <c r="E228" s="5">
        <v>0</v>
      </c>
      <c r="F228" s="5">
        <v>52536</v>
      </c>
      <c r="G228" s="5">
        <v>20100</v>
      </c>
      <c r="H228" s="5">
        <f t="shared" si="15"/>
        <v>38.259479214253084</v>
      </c>
    </row>
    <row r="229" spans="1:12" x14ac:dyDescent="0.25">
      <c r="A229" s="2">
        <v>2821019</v>
      </c>
      <c r="B229" s="6" t="s">
        <v>400</v>
      </c>
      <c r="C229" s="5">
        <v>1500</v>
      </c>
      <c r="D229" s="5">
        <v>0</v>
      </c>
      <c r="E229" s="5">
        <f>D229/C229*100</f>
        <v>0</v>
      </c>
      <c r="F229" s="5">
        <v>1500</v>
      </c>
      <c r="G229" s="5">
        <v>0</v>
      </c>
      <c r="H229" s="5">
        <f t="shared" si="15"/>
        <v>0</v>
      </c>
    </row>
    <row r="230" spans="1:12" x14ac:dyDescent="0.25">
      <c r="A230" s="2">
        <v>2821020</v>
      </c>
      <c r="B230" s="6" t="s">
        <v>343</v>
      </c>
      <c r="C230" s="5">
        <v>5000</v>
      </c>
      <c r="D230" s="5">
        <v>4050</v>
      </c>
      <c r="E230" s="5">
        <f>D230/C230*100</f>
        <v>81</v>
      </c>
      <c r="F230" s="5">
        <v>2500</v>
      </c>
      <c r="G230" s="5">
        <v>1700</v>
      </c>
      <c r="H230" s="5">
        <f t="shared" si="15"/>
        <v>68</v>
      </c>
    </row>
    <row r="231" spans="1:12" x14ac:dyDescent="0.25">
      <c r="A231" s="2">
        <v>2821021</v>
      </c>
      <c r="B231" s="6" t="s">
        <v>403</v>
      </c>
      <c r="C231" s="5">
        <v>0</v>
      </c>
      <c r="D231" s="5">
        <v>0</v>
      </c>
      <c r="E231" s="5">
        <v>0</v>
      </c>
      <c r="F231" s="5">
        <v>37183</v>
      </c>
      <c r="G231" s="5">
        <v>29355</v>
      </c>
      <c r="H231" s="5">
        <f t="shared" si="15"/>
        <v>78.94736842105263</v>
      </c>
    </row>
    <row r="232" spans="1:12" x14ac:dyDescent="0.25">
      <c r="A232" s="2">
        <v>2821100</v>
      </c>
      <c r="B232" s="6" t="s">
        <v>401</v>
      </c>
      <c r="C232" s="5">
        <v>4000</v>
      </c>
      <c r="D232" s="5">
        <v>0</v>
      </c>
      <c r="E232" s="5">
        <f>D232/C232*100</f>
        <v>0</v>
      </c>
      <c r="F232" s="5">
        <v>4000</v>
      </c>
      <c r="G232" s="5">
        <v>0</v>
      </c>
      <c r="H232" s="5">
        <f t="shared" si="15"/>
        <v>0</v>
      </c>
    </row>
    <row r="233" spans="1:12" s="302" customFormat="1" x14ac:dyDescent="0.25">
      <c r="A233" s="303"/>
      <c r="B233" s="10" t="s">
        <v>277</v>
      </c>
      <c r="C233" s="297">
        <f>SUM(C227:C232)</f>
        <v>20500</v>
      </c>
      <c r="D233" s="297">
        <f>SUM(D227:D232)</f>
        <v>5650</v>
      </c>
      <c r="E233" s="304">
        <f>D233/C233*100</f>
        <v>27.560975609756099</v>
      </c>
      <c r="F233" s="297">
        <f>SUM(F227:F232)</f>
        <v>106719</v>
      </c>
      <c r="G233" s="297">
        <f>SUM(G227:G232)</f>
        <v>59735</v>
      </c>
      <c r="H233" s="297">
        <f t="shared" si="15"/>
        <v>55.974100207085897</v>
      </c>
      <c r="I233" s="301"/>
      <c r="J233" s="301"/>
      <c r="K233" s="301"/>
      <c r="L233" s="301"/>
    </row>
    <row r="234" spans="1:12" s="256" customFormat="1" x14ac:dyDescent="0.25">
      <c r="A234" s="253"/>
      <c r="B234" s="251"/>
      <c r="C234" s="254">
        <f>C146+C171+C189</f>
        <v>507938</v>
      </c>
      <c r="D234" s="254">
        <f>C234/12</f>
        <v>42328.166666666664</v>
      </c>
      <c r="E234" s="254">
        <f>E146+E171+E189</f>
        <v>75.528014170002905</v>
      </c>
      <c r="F234" s="254">
        <f>D234-E234</f>
        <v>42252.638652496658</v>
      </c>
      <c r="G234" s="254">
        <v>16260.15</v>
      </c>
      <c r="H234" s="254">
        <f>E234+G234</f>
        <v>16335.678014170002</v>
      </c>
      <c r="I234" s="255"/>
      <c r="J234" s="255"/>
      <c r="K234" s="255"/>
      <c r="L234" s="255"/>
    </row>
    <row r="235" spans="1:12" s="302" customFormat="1" x14ac:dyDescent="0.25">
      <c r="A235" s="298"/>
      <c r="B235" s="10" t="s">
        <v>277</v>
      </c>
      <c r="C235" s="297">
        <f>C137+C220+C224+C233</f>
        <v>6560696</v>
      </c>
      <c r="D235" s="297">
        <f>D137+D220+D224+D233</f>
        <v>5468505.1400000006</v>
      </c>
      <c r="E235" s="297">
        <v>0</v>
      </c>
      <c r="F235" s="297">
        <f>F137+F220+F224+F233</f>
        <v>6412415.4000000004</v>
      </c>
      <c r="G235" s="297">
        <f>G137+G220+G224+G233</f>
        <v>5124639.8599999994</v>
      </c>
      <c r="H235" s="297">
        <v>0</v>
      </c>
      <c r="I235" s="301"/>
      <c r="J235" s="301"/>
      <c r="K235" s="301"/>
      <c r="L235" s="301">
        <f>J235-K235</f>
        <v>0</v>
      </c>
    </row>
    <row r="236" spans="1:12" x14ac:dyDescent="0.25">
      <c r="A236" s="4"/>
      <c r="B236" s="10"/>
      <c r="C236" s="7"/>
      <c r="D236" s="7"/>
      <c r="E236" s="7"/>
      <c r="F236" s="7"/>
      <c r="G236" s="7"/>
      <c r="H236" s="7"/>
    </row>
    <row r="237" spans="1:12" x14ac:dyDescent="0.25">
      <c r="A237" s="6">
        <v>20</v>
      </c>
      <c r="B237" s="10" t="s">
        <v>270</v>
      </c>
      <c r="C237" s="7"/>
      <c r="D237" s="7"/>
      <c r="E237" s="7"/>
      <c r="F237" s="7"/>
      <c r="G237" s="7"/>
      <c r="H237" s="7"/>
    </row>
    <row r="238" spans="1:12" x14ac:dyDescent="0.25">
      <c r="A238" s="6">
        <v>3110000</v>
      </c>
      <c r="B238" s="3" t="s">
        <v>97</v>
      </c>
      <c r="C238" s="7"/>
      <c r="D238" s="7"/>
      <c r="E238" s="7"/>
      <c r="F238" s="7"/>
      <c r="G238" s="7"/>
      <c r="H238" s="7"/>
    </row>
    <row r="239" spans="1:12" x14ac:dyDescent="0.25">
      <c r="A239" s="6"/>
      <c r="B239" s="3" t="s">
        <v>25</v>
      </c>
      <c r="C239" s="7"/>
      <c r="D239" s="7"/>
      <c r="E239" s="7"/>
      <c r="F239" s="7"/>
      <c r="G239" s="7"/>
      <c r="H239" s="7"/>
    </row>
    <row r="240" spans="1:12" x14ac:dyDescent="0.25">
      <c r="A240" s="6">
        <v>3111200</v>
      </c>
      <c r="B240" s="12" t="s">
        <v>407</v>
      </c>
      <c r="C240" s="5">
        <v>55000</v>
      </c>
      <c r="D240" s="5">
        <v>0</v>
      </c>
      <c r="E240" s="5">
        <v>0</v>
      </c>
      <c r="F240" s="5"/>
      <c r="G240" s="5"/>
      <c r="H240" s="5"/>
    </row>
    <row r="241" spans="1:8" x14ac:dyDescent="0.25">
      <c r="A241" s="6">
        <v>3111205</v>
      </c>
      <c r="B241" s="12" t="s">
        <v>410</v>
      </c>
      <c r="C241" s="5">
        <v>425584</v>
      </c>
      <c r="D241" s="5">
        <v>156889.62</v>
      </c>
      <c r="E241" s="5">
        <f>D241/C241*100</f>
        <v>36.864548479266134</v>
      </c>
      <c r="F241" s="5">
        <v>1726895.07</v>
      </c>
      <c r="G241" s="5">
        <v>508088.88</v>
      </c>
      <c r="H241" s="5">
        <f>G241/F241*100</f>
        <v>29.42210495742512</v>
      </c>
    </row>
    <row r="242" spans="1:8" x14ac:dyDescent="0.25">
      <c r="A242" s="6">
        <v>3111207</v>
      </c>
      <c r="B242" s="12" t="s">
        <v>409</v>
      </c>
      <c r="C242" s="5">
        <v>501399</v>
      </c>
      <c r="D242" s="5">
        <v>290131.48</v>
      </c>
      <c r="E242" s="5">
        <f>D242/C242*100</f>
        <v>57.8643914327711</v>
      </c>
      <c r="F242" s="5">
        <v>596862</v>
      </c>
      <c r="G242" s="5">
        <v>311701.43</v>
      </c>
      <c r="H242" s="5">
        <f>G242/F242*100</f>
        <v>52.223366540339313</v>
      </c>
    </row>
    <row r="243" spans="1:8" x14ac:dyDescent="0.25">
      <c r="A243" s="6">
        <v>3111303</v>
      </c>
      <c r="B243" s="12" t="s">
        <v>251</v>
      </c>
      <c r="C243" s="5">
        <v>0</v>
      </c>
      <c r="D243" s="5">
        <v>0</v>
      </c>
      <c r="E243" s="5">
        <v>0</v>
      </c>
      <c r="F243" s="5">
        <v>196243</v>
      </c>
      <c r="G243" s="5">
        <v>195965.57</v>
      </c>
      <c r="H243" s="5">
        <f>G243/F243*100</f>
        <v>99.85862935238454</v>
      </c>
    </row>
    <row r="244" spans="1:8" x14ac:dyDescent="0.25">
      <c r="A244" s="6">
        <v>3111211</v>
      </c>
      <c r="B244" s="12" t="s">
        <v>357</v>
      </c>
      <c r="C244" s="5">
        <v>70000</v>
      </c>
      <c r="D244" s="5">
        <v>30000</v>
      </c>
      <c r="E244" s="5">
        <f>D244/C244*100</f>
        <v>42.857142857142854</v>
      </c>
      <c r="F244" s="5"/>
      <c r="G244" s="5"/>
      <c r="H244" s="5">
        <v>0</v>
      </c>
    </row>
    <row r="245" spans="1:8" x14ac:dyDescent="0.25">
      <c r="A245" s="6">
        <v>3111304</v>
      </c>
      <c r="B245" s="12" t="s">
        <v>142</v>
      </c>
      <c r="C245" s="5">
        <v>254686</v>
      </c>
      <c r="D245" s="5">
        <v>226836.61</v>
      </c>
      <c r="E245" s="5">
        <f>D245/C245*100</f>
        <v>89.065205782807055</v>
      </c>
      <c r="F245" s="5">
        <v>315105</v>
      </c>
      <c r="G245" s="5">
        <v>285678.5</v>
      </c>
      <c r="H245" s="5">
        <f>G245/F245*100</f>
        <v>90.661366845971983</v>
      </c>
    </row>
    <row r="246" spans="1:8" x14ac:dyDescent="0.25">
      <c r="A246" s="6">
        <v>3111311</v>
      </c>
      <c r="B246" s="12" t="s">
        <v>411</v>
      </c>
      <c r="C246" s="5">
        <v>81559</v>
      </c>
      <c r="D246" s="5">
        <v>58593.33</v>
      </c>
      <c r="E246" s="5">
        <f>D246/C246*100</f>
        <v>71.841648377248376</v>
      </c>
      <c r="F246" s="5">
        <v>100000</v>
      </c>
      <c r="G246" s="5">
        <v>22268</v>
      </c>
      <c r="H246" s="5">
        <f>G246/F246*100</f>
        <v>22.268000000000001</v>
      </c>
    </row>
    <row r="247" spans="1:8" x14ac:dyDescent="0.25">
      <c r="A247" s="6">
        <v>3112101</v>
      </c>
      <c r="B247" s="12" t="s">
        <v>408</v>
      </c>
      <c r="C247" s="5">
        <v>46471</v>
      </c>
      <c r="D247" s="5">
        <v>0</v>
      </c>
      <c r="E247" s="5">
        <f>D247/C247*100</f>
        <v>0</v>
      </c>
      <c r="F247" s="5">
        <v>378292</v>
      </c>
      <c r="G247" s="5"/>
      <c r="H247" s="5"/>
    </row>
    <row r="248" spans="1:8" x14ac:dyDescent="0.25">
      <c r="A248" s="6">
        <v>3112101</v>
      </c>
      <c r="B248" s="12" t="s">
        <v>253</v>
      </c>
      <c r="C248" s="5">
        <v>100000</v>
      </c>
      <c r="D248" s="5">
        <v>0</v>
      </c>
      <c r="E248" s="5">
        <f>D248/C248*100</f>
        <v>0</v>
      </c>
      <c r="F248" s="5">
        <v>110000</v>
      </c>
      <c r="G248" s="5">
        <v>0</v>
      </c>
      <c r="H248" s="5"/>
    </row>
    <row r="249" spans="1:8" x14ac:dyDescent="0.25">
      <c r="A249" s="6">
        <v>3112102</v>
      </c>
      <c r="B249" s="12" t="s">
        <v>141</v>
      </c>
      <c r="C249" s="5">
        <v>0</v>
      </c>
      <c r="D249" s="5">
        <v>0</v>
      </c>
      <c r="E249" s="5">
        <v>0</v>
      </c>
      <c r="F249" s="5"/>
      <c r="G249" s="5"/>
      <c r="H249" s="5"/>
    </row>
    <row r="250" spans="1:8" x14ac:dyDescent="0.25">
      <c r="A250" s="6">
        <v>3112103</v>
      </c>
      <c r="B250" s="12" t="s">
        <v>267</v>
      </c>
      <c r="C250" s="5">
        <v>0</v>
      </c>
      <c r="D250" s="5">
        <v>0</v>
      </c>
      <c r="E250" s="5">
        <v>0</v>
      </c>
      <c r="F250" s="5"/>
      <c r="G250" s="5">
        <v>0</v>
      </c>
      <c r="H250" s="5"/>
    </row>
    <row r="251" spans="1:8" x14ac:dyDescent="0.25">
      <c r="A251" s="6">
        <v>3112104</v>
      </c>
      <c r="B251" s="12" t="s">
        <v>405</v>
      </c>
      <c r="C251" s="5">
        <v>44838</v>
      </c>
      <c r="D251" s="5">
        <v>85503</v>
      </c>
      <c r="E251" s="5">
        <f>D251/C251*100</f>
        <v>190.69316205004682</v>
      </c>
      <c r="F251" s="5"/>
      <c r="G251" s="5">
        <v>0</v>
      </c>
      <c r="H251" s="5"/>
    </row>
    <row r="252" spans="1:8" x14ac:dyDescent="0.25">
      <c r="A252" s="6">
        <v>3112104</v>
      </c>
      <c r="B252" s="12" t="s">
        <v>255</v>
      </c>
      <c r="C252" s="5">
        <v>33527</v>
      </c>
      <c r="D252" s="5">
        <v>0</v>
      </c>
      <c r="E252" s="5">
        <f>D252/C252*100</f>
        <v>0</v>
      </c>
      <c r="F252" s="5"/>
      <c r="G252" s="5"/>
      <c r="H252" s="5"/>
    </row>
    <row r="253" spans="1:8" x14ac:dyDescent="0.25">
      <c r="A253" s="6">
        <v>3112105</v>
      </c>
      <c r="B253" s="12" t="s">
        <v>152</v>
      </c>
      <c r="C253" s="5"/>
      <c r="D253" s="5"/>
      <c r="E253" s="5"/>
      <c r="F253" s="5"/>
      <c r="G253" s="5">
        <v>0</v>
      </c>
      <c r="H253" s="5"/>
    </row>
    <row r="254" spans="1:8" x14ac:dyDescent="0.25">
      <c r="A254" s="6">
        <v>3112106</v>
      </c>
      <c r="B254" s="12" t="s">
        <v>302</v>
      </c>
      <c r="C254" s="5"/>
      <c r="D254" s="5"/>
      <c r="E254" s="5"/>
      <c r="F254" s="5"/>
      <c r="G254" s="5">
        <v>0</v>
      </c>
      <c r="H254" s="5"/>
    </row>
    <row r="255" spans="1:8" x14ac:dyDescent="0.25">
      <c r="A255" s="6">
        <v>3112107</v>
      </c>
      <c r="B255" s="12" t="s">
        <v>33</v>
      </c>
      <c r="C255" s="5"/>
      <c r="D255" s="5"/>
      <c r="E255" s="5"/>
      <c r="F255" s="5"/>
      <c r="G255" s="5">
        <v>0</v>
      </c>
      <c r="H255" s="5"/>
    </row>
    <row r="256" spans="1:8" ht="15" customHeight="1" x14ac:dyDescent="0.25">
      <c r="A256" s="6">
        <v>3112108</v>
      </c>
      <c r="B256" s="12" t="s">
        <v>153</v>
      </c>
      <c r="C256" s="5"/>
      <c r="D256" s="5"/>
      <c r="E256" s="5"/>
      <c r="F256" s="5"/>
      <c r="G256" s="5">
        <v>0</v>
      </c>
      <c r="H256" s="5"/>
    </row>
    <row r="257" spans="1:12" ht="16.5" customHeight="1" x14ac:dyDescent="0.25">
      <c r="A257" s="6">
        <v>2210702</v>
      </c>
      <c r="B257" s="12" t="s">
        <v>154</v>
      </c>
      <c r="C257" s="5"/>
      <c r="D257" s="5"/>
      <c r="E257" s="5"/>
      <c r="F257" s="5"/>
      <c r="G257" s="5">
        <v>0</v>
      </c>
      <c r="H257" s="5"/>
    </row>
    <row r="258" spans="1:12" x14ac:dyDescent="0.25">
      <c r="A258" s="6">
        <v>2210711</v>
      </c>
      <c r="B258" s="12" t="s">
        <v>155</v>
      </c>
      <c r="C258" s="5"/>
      <c r="D258" s="5"/>
      <c r="E258" s="5"/>
      <c r="F258" s="5"/>
      <c r="G258" s="5">
        <v>0</v>
      </c>
      <c r="H258" s="5"/>
    </row>
    <row r="259" spans="1:12" x14ac:dyDescent="0.25">
      <c r="A259" s="6">
        <v>2210120</v>
      </c>
      <c r="B259" s="12" t="s">
        <v>34</v>
      </c>
      <c r="C259" s="5"/>
      <c r="D259" s="5"/>
      <c r="E259" s="5"/>
      <c r="F259" s="5"/>
      <c r="G259" s="5">
        <v>0</v>
      </c>
      <c r="H259" s="5"/>
    </row>
    <row r="260" spans="1:12" x14ac:dyDescent="0.25">
      <c r="A260" s="6">
        <v>2210116</v>
      </c>
      <c r="B260" s="12" t="s">
        <v>98</v>
      </c>
      <c r="C260" s="5"/>
      <c r="D260" s="5"/>
      <c r="E260" s="5"/>
      <c r="F260" s="5"/>
      <c r="G260" s="5">
        <v>0</v>
      </c>
      <c r="H260" s="5"/>
    </row>
    <row r="261" spans="1:12" x14ac:dyDescent="0.25">
      <c r="A261" s="6">
        <v>2821010</v>
      </c>
      <c r="B261" s="12" t="s">
        <v>99</v>
      </c>
      <c r="C261" s="5"/>
      <c r="D261" s="5"/>
      <c r="E261" s="5"/>
      <c r="F261" s="5"/>
      <c r="G261" s="5">
        <v>0</v>
      </c>
      <c r="H261" s="5"/>
    </row>
    <row r="262" spans="1:12" x14ac:dyDescent="0.25">
      <c r="A262" s="6">
        <v>2821011</v>
      </c>
      <c r="B262" s="12" t="s">
        <v>254</v>
      </c>
      <c r="C262" s="5"/>
      <c r="D262" s="5"/>
      <c r="E262" s="5"/>
      <c r="F262" s="5"/>
      <c r="G262" s="5">
        <v>0</v>
      </c>
      <c r="H262" s="5"/>
    </row>
    <row r="263" spans="1:12" x14ac:dyDescent="0.25">
      <c r="A263" s="6">
        <v>2821011</v>
      </c>
      <c r="B263" s="12" t="s">
        <v>100</v>
      </c>
      <c r="C263" s="5"/>
      <c r="D263" s="5"/>
      <c r="E263" s="5"/>
      <c r="F263" s="5"/>
      <c r="G263" s="5">
        <v>0</v>
      </c>
      <c r="H263" s="5"/>
    </row>
    <row r="264" spans="1:12" ht="18" customHeight="1" x14ac:dyDescent="0.25">
      <c r="A264" s="6">
        <v>2821012</v>
      </c>
      <c r="B264" s="12" t="s">
        <v>301</v>
      </c>
      <c r="C264" s="5"/>
      <c r="D264" s="5"/>
      <c r="E264" s="5"/>
      <c r="F264" s="5"/>
      <c r="G264" s="5">
        <v>0</v>
      </c>
      <c r="H264" s="5"/>
    </row>
    <row r="265" spans="1:12" x14ac:dyDescent="0.25">
      <c r="A265" s="6">
        <v>2821013</v>
      </c>
      <c r="B265" s="12" t="s">
        <v>406</v>
      </c>
      <c r="C265" s="5">
        <v>87364</v>
      </c>
      <c r="D265" s="5">
        <v>6593.4</v>
      </c>
      <c r="E265" s="5">
        <f>D265/C265*100</f>
        <v>7.5470445492422504</v>
      </c>
      <c r="F265" s="5"/>
      <c r="G265" s="5">
        <v>0</v>
      </c>
      <c r="H265" s="5"/>
    </row>
    <row r="266" spans="1:12" x14ac:dyDescent="0.25">
      <c r="A266" s="6">
        <v>2821014</v>
      </c>
      <c r="B266" s="12" t="s">
        <v>177</v>
      </c>
      <c r="C266" s="5"/>
      <c r="D266" s="5"/>
      <c r="E266" s="5"/>
      <c r="F266" s="5"/>
      <c r="G266" s="5">
        <v>0</v>
      </c>
      <c r="H266" s="5"/>
    </row>
    <row r="267" spans="1:12" s="21" customFormat="1" x14ac:dyDescent="0.25">
      <c r="A267" s="6"/>
      <c r="B267" s="10"/>
      <c r="C267" s="5"/>
      <c r="D267" s="7"/>
      <c r="E267" s="5"/>
      <c r="F267" s="5"/>
      <c r="G267" s="5">
        <v>0</v>
      </c>
      <c r="H267" s="5"/>
      <c r="I267" s="76"/>
      <c r="J267" s="76"/>
      <c r="K267" s="76"/>
      <c r="L267" s="76"/>
    </row>
    <row r="268" spans="1:12" x14ac:dyDescent="0.25">
      <c r="A268" s="6"/>
      <c r="B268" s="10" t="s">
        <v>103</v>
      </c>
      <c r="C268" s="5"/>
      <c r="D268" s="7"/>
      <c r="E268" s="5"/>
      <c r="F268" s="5"/>
      <c r="G268" s="5">
        <v>0</v>
      </c>
      <c r="H268" s="5"/>
    </row>
    <row r="269" spans="1:12" x14ac:dyDescent="0.25">
      <c r="A269" s="6">
        <v>2821019</v>
      </c>
      <c r="B269" s="12" t="s">
        <v>256</v>
      </c>
      <c r="C269" s="5"/>
      <c r="D269" s="5"/>
      <c r="E269" s="5"/>
      <c r="F269" s="5"/>
      <c r="G269" s="5">
        <v>0</v>
      </c>
      <c r="H269" s="5"/>
    </row>
    <row r="270" spans="1:12" x14ac:dyDescent="0.25">
      <c r="A270" s="6"/>
      <c r="B270" s="10" t="s">
        <v>104</v>
      </c>
      <c r="C270" s="5"/>
      <c r="D270" s="5"/>
      <c r="E270" s="5"/>
      <c r="F270" s="5"/>
      <c r="G270" s="5">
        <v>0</v>
      </c>
      <c r="H270" s="5"/>
    </row>
    <row r="271" spans="1:12" x14ac:dyDescent="0.25">
      <c r="A271" s="6">
        <v>2821010</v>
      </c>
      <c r="B271" s="12" t="s">
        <v>257</v>
      </c>
      <c r="C271" s="5"/>
      <c r="D271" s="5"/>
      <c r="E271" s="5"/>
      <c r="F271" s="5"/>
      <c r="G271" s="5">
        <v>0</v>
      </c>
      <c r="H271" s="5"/>
    </row>
    <row r="272" spans="1:12" x14ac:dyDescent="0.25">
      <c r="A272" s="6">
        <v>2210110</v>
      </c>
      <c r="B272" s="12" t="s">
        <v>258</v>
      </c>
      <c r="C272" s="5"/>
      <c r="D272" s="5"/>
      <c r="E272" s="5"/>
      <c r="F272" s="5"/>
      <c r="G272" s="5">
        <v>0</v>
      </c>
      <c r="H272" s="5"/>
    </row>
    <row r="273" spans="1:12" s="21" customFormat="1" x14ac:dyDescent="0.25">
      <c r="A273" s="4"/>
      <c r="B273" s="10" t="s">
        <v>303</v>
      </c>
      <c r="C273" s="297">
        <f>SUM(C240:C272)</f>
        <v>1700428</v>
      </c>
      <c r="D273" s="7">
        <f>SUM(D240:D272)</f>
        <v>854547.44</v>
      </c>
      <c r="E273" s="7"/>
      <c r="F273" s="7">
        <f>SUM(F241:F272)</f>
        <v>3423397.0700000003</v>
      </c>
      <c r="G273" s="7">
        <f>SUM(G241:G272)</f>
        <v>1323702.3800000001</v>
      </c>
      <c r="H273" s="7">
        <f>G273/F273*100</f>
        <v>38.666340857737545</v>
      </c>
      <c r="I273" s="76"/>
      <c r="J273" s="76"/>
      <c r="K273" s="76"/>
      <c r="L273" s="76"/>
    </row>
    <row r="274" spans="1:12" s="21" customFormat="1" x14ac:dyDescent="0.25">
      <c r="A274" s="4"/>
      <c r="B274" s="10"/>
      <c r="C274" s="7"/>
      <c r="D274" s="7"/>
      <c r="E274" s="7"/>
      <c r="F274" s="7"/>
      <c r="G274" s="7"/>
      <c r="H274" s="7"/>
      <c r="I274" s="76"/>
      <c r="J274" s="76"/>
      <c r="K274" s="76"/>
      <c r="L274" s="76"/>
    </row>
    <row r="275" spans="1:12" s="21" customFormat="1" x14ac:dyDescent="0.25">
      <c r="A275" s="4">
        <v>2821019</v>
      </c>
      <c r="B275" s="10" t="s">
        <v>304</v>
      </c>
      <c r="C275" s="5"/>
      <c r="D275" s="5"/>
      <c r="E275" s="7"/>
      <c r="F275" s="5"/>
      <c r="G275" s="7"/>
      <c r="H275" s="7"/>
      <c r="I275" s="76"/>
      <c r="J275" s="76"/>
      <c r="K275" s="76"/>
      <c r="L275" s="76"/>
    </row>
    <row r="276" spans="1:12" s="21" customFormat="1" x14ac:dyDescent="0.25">
      <c r="A276" s="4"/>
      <c r="B276" s="10" t="s">
        <v>95</v>
      </c>
      <c r="C276" s="7"/>
      <c r="D276" s="7"/>
      <c r="E276" s="7">
        <f>E275</f>
        <v>0</v>
      </c>
      <c r="F276" s="7"/>
      <c r="G276" s="7"/>
      <c r="H276" s="7"/>
      <c r="I276" s="76"/>
      <c r="J276" s="76"/>
      <c r="K276" s="76"/>
      <c r="L276" s="76"/>
    </row>
    <row r="277" spans="1:12" s="21" customFormat="1" x14ac:dyDescent="0.25">
      <c r="A277" s="4"/>
      <c r="B277" s="10"/>
      <c r="C277" s="7"/>
      <c r="D277" s="7"/>
      <c r="E277" s="7"/>
      <c r="F277" s="7"/>
      <c r="G277" s="7"/>
      <c r="H277" s="7"/>
      <c r="I277" s="76"/>
      <c r="J277" s="76"/>
      <c r="K277" s="76"/>
      <c r="L277" s="76"/>
    </row>
    <row r="278" spans="1:12" s="21" customFormat="1" x14ac:dyDescent="0.25">
      <c r="A278" s="4">
        <v>2210116</v>
      </c>
      <c r="B278" s="10" t="s">
        <v>151</v>
      </c>
      <c r="C278" s="5"/>
      <c r="D278" s="5"/>
      <c r="E278" s="7"/>
      <c r="F278" s="5"/>
      <c r="G278" s="7"/>
      <c r="H278" s="7"/>
      <c r="I278" s="76"/>
      <c r="J278" s="76"/>
      <c r="K278" s="76"/>
      <c r="L278" s="76"/>
    </row>
    <row r="279" spans="1:12" s="21" customFormat="1" x14ac:dyDescent="0.25">
      <c r="A279" s="4"/>
      <c r="B279" s="10" t="s">
        <v>95</v>
      </c>
      <c r="C279" s="7"/>
      <c r="D279" s="7"/>
      <c r="E279" s="7">
        <f>E278</f>
        <v>0</v>
      </c>
      <c r="F279" s="7"/>
      <c r="G279" s="7"/>
      <c r="H279" s="7"/>
      <c r="I279" s="76"/>
      <c r="J279" s="76"/>
      <c r="K279" s="76"/>
      <c r="L279" s="76"/>
    </row>
    <row r="280" spans="1:12" s="21" customFormat="1" x14ac:dyDescent="0.25">
      <c r="A280" s="4"/>
      <c r="B280" s="10"/>
      <c r="C280" s="7"/>
      <c r="D280" s="7"/>
      <c r="E280" s="7"/>
      <c r="F280" s="7"/>
      <c r="G280" s="7"/>
      <c r="H280" s="7"/>
      <c r="I280" s="76"/>
      <c r="J280" s="76"/>
      <c r="K280" s="76"/>
      <c r="L280" s="76"/>
    </row>
    <row r="281" spans="1:12" s="21" customFormat="1" x14ac:dyDescent="0.25">
      <c r="A281" s="4"/>
      <c r="B281" s="10"/>
      <c r="C281" s="7"/>
      <c r="D281" s="7"/>
      <c r="E281" s="7"/>
      <c r="F281" s="7"/>
      <c r="G281" s="7"/>
      <c r="H281" s="7"/>
      <c r="I281" s="76"/>
      <c r="J281" s="76"/>
      <c r="K281" s="76"/>
      <c r="L281" s="76"/>
    </row>
    <row r="282" spans="1:12" x14ac:dyDescent="0.25">
      <c r="A282" s="6"/>
      <c r="B282" s="10" t="s">
        <v>81</v>
      </c>
      <c r="C282" s="5"/>
      <c r="D282" s="5"/>
      <c r="E282" s="5"/>
      <c r="F282" s="5"/>
      <c r="G282" s="5">
        <v>0</v>
      </c>
      <c r="H282" s="5"/>
    </row>
    <row r="283" spans="1:12" x14ac:dyDescent="0.25">
      <c r="A283" s="6">
        <v>2821010</v>
      </c>
      <c r="B283" s="12" t="s">
        <v>105</v>
      </c>
      <c r="C283" s="5"/>
      <c r="D283" s="5"/>
      <c r="E283" s="5"/>
      <c r="F283" s="5"/>
      <c r="G283" s="5"/>
      <c r="H283" s="5"/>
    </row>
    <row r="284" spans="1:12" s="21" customFormat="1" x14ac:dyDescent="0.25">
      <c r="A284" s="6">
        <v>2632102</v>
      </c>
      <c r="B284" s="12" t="s">
        <v>134</v>
      </c>
      <c r="C284" s="5"/>
      <c r="D284" s="5"/>
      <c r="E284" s="5"/>
      <c r="F284" s="5"/>
      <c r="G284" s="5"/>
      <c r="H284" s="5"/>
      <c r="I284" s="76"/>
      <c r="J284" s="76"/>
      <c r="K284" s="76"/>
      <c r="L284" s="76"/>
    </row>
    <row r="285" spans="1:12" s="21" customFormat="1" x14ac:dyDescent="0.25">
      <c r="A285" s="4"/>
      <c r="B285" s="10" t="s">
        <v>280</v>
      </c>
      <c r="C285" s="7"/>
      <c r="D285" s="7"/>
      <c r="E285" s="7">
        <f>E283+E284</f>
        <v>0</v>
      </c>
      <c r="F285" s="7"/>
      <c r="G285" s="7"/>
      <c r="H285" s="7"/>
      <c r="I285" s="76"/>
      <c r="J285" s="7"/>
      <c r="K285" s="76"/>
      <c r="L285" s="76"/>
    </row>
    <row r="286" spans="1:12" x14ac:dyDescent="0.25">
      <c r="J286" s="7"/>
    </row>
    <row r="287" spans="1:12" x14ac:dyDescent="0.25">
      <c r="A287" s="6">
        <v>2632103</v>
      </c>
      <c r="B287" s="10" t="s">
        <v>106</v>
      </c>
      <c r="C287" s="5"/>
      <c r="D287" s="5"/>
      <c r="E287" s="7"/>
      <c r="F287" s="5"/>
      <c r="G287" s="5"/>
      <c r="H287" s="5"/>
      <c r="J287" s="7"/>
    </row>
    <row r="288" spans="1:12" x14ac:dyDescent="0.25">
      <c r="A288" s="4"/>
      <c r="B288" s="10"/>
      <c r="C288" s="5"/>
      <c r="D288" s="5"/>
      <c r="E288" s="7"/>
      <c r="F288" s="5"/>
      <c r="G288" s="5"/>
      <c r="H288" s="5"/>
    </row>
    <row r="289" spans="1:12" x14ac:dyDescent="0.25">
      <c r="A289" s="4"/>
      <c r="B289" s="10" t="s">
        <v>259</v>
      </c>
      <c r="C289" s="5"/>
      <c r="D289" s="5"/>
      <c r="E289" s="7"/>
      <c r="F289" s="5"/>
      <c r="G289" s="5">
        <v>0</v>
      </c>
      <c r="H289" s="5"/>
    </row>
    <row r="290" spans="1:12" x14ac:dyDescent="0.25">
      <c r="A290" s="4">
        <v>2632104</v>
      </c>
      <c r="B290" s="12" t="s">
        <v>260</v>
      </c>
      <c r="C290" s="5"/>
      <c r="D290" s="5"/>
      <c r="E290" s="5"/>
      <c r="F290" s="5"/>
      <c r="G290" s="5"/>
      <c r="H290" s="5"/>
    </row>
    <row r="291" spans="1:12" x14ac:dyDescent="0.25">
      <c r="A291" s="4">
        <v>2632105</v>
      </c>
      <c r="B291" s="12" t="s">
        <v>261</v>
      </c>
      <c r="C291" s="5"/>
      <c r="D291" s="5"/>
      <c r="E291" s="5"/>
      <c r="F291" s="5"/>
      <c r="G291" s="5"/>
      <c r="H291" s="5"/>
    </row>
    <row r="292" spans="1:12" x14ac:dyDescent="0.25">
      <c r="A292" s="4">
        <v>2632106</v>
      </c>
      <c r="B292" s="12" t="s">
        <v>142</v>
      </c>
      <c r="C292" s="5"/>
      <c r="D292" s="5"/>
      <c r="E292" s="7"/>
      <c r="F292" s="5"/>
      <c r="G292" s="5"/>
      <c r="H292" s="5"/>
    </row>
    <row r="293" spans="1:12" x14ac:dyDescent="0.25">
      <c r="A293" s="4">
        <v>2632107</v>
      </c>
      <c r="B293" s="12" t="s">
        <v>269</v>
      </c>
      <c r="C293" s="5"/>
      <c r="D293" s="5"/>
      <c r="E293" s="7"/>
      <c r="F293" s="5"/>
      <c r="G293" s="5"/>
      <c r="H293" s="5"/>
    </row>
    <row r="294" spans="1:12" x14ac:dyDescent="0.25">
      <c r="A294" s="4"/>
      <c r="B294" s="10" t="s">
        <v>107</v>
      </c>
      <c r="C294" s="7"/>
      <c r="D294" s="5"/>
      <c r="E294" s="7">
        <f>SUM(E290:E293)</f>
        <v>0</v>
      </c>
      <c r="F294" s="5"/>
      <c r="G294" s="5"/>
      <c r="H294" s="5"/>
    </row>
    <row r="295" spans="1:12" x14ac:dyDescent="0.25">
      <c r="A295" s="4"/>
      <c r="B295" s="10"/>
      <c r="C295" s="7"/>
      <c r="D295" s="5"/>
      <c r="E295" s="7"/>
      <c r="F295" s="5"/>
      <c r="G295" s="5"/>
      <c r="H295" s="5"/>
    </row>
    <row r="296" spans="1:12" x14ac:dyDescent="0.25">
      <c r="A296" s="4">
        <v>2632108</v>
      </c>
      <c r="B296" s="10" t="s">
        <v>35</v>
      </c>
      <c r="C296" s="5"/>
      <c r="D296" s="5"/>
      <c r="E296" s="5"/>
      <c r="F296" s="5"/>
      <c r="G296" s="5"/>
      <c r="H296" s="5"/>
    </row>
    <row r="297" spans="1:12" x14ac:dyDescent="0.25">
      <c r="A297" s="4">
        <v>2632109</v>
      </c>
      <c r="B297" s="10" t="s">
        <v>178</v>
      </c>
      <c r="C297" s="5"/>
      <c r="D297" s="5"/>
      <c r="E297" s="5"/>
      <c r="F297" s="5"/>
      <c r="G297" s="5">
        <v>0</v>
      </c>
      <c r="H297" s="5"/>
    </row>
    <row r="298" spans="1:12" x14ac:dyDescent="0.25">
      <c r="A298" s="4">
        <v>2632201</v>
      </c>
      <c r="B298" s="10" t="s">
        <v>262</v>
      </c>
      <c r="C298" s="5"/>
      <c r="D298" s="5"/>
      <c r="E298" s="5"/>
      <c r="F298" s="5"/>
      <c r="G298" s="5">
        <v>0</v>
      </c>
      <c r="H298" s="5"/>
    </row>
    <row r="299" spans="1:12" x14ac:dyDescent="0.25">
      <c r="A299" s="6">
        <v>2632202</v>
      </c>
      <c r="B299" s="10" t="s">
        <v>266</v>
      </c>
      <c r="C299" s="5"/>
      <c r="D299" s="5"/>
      <c r="E299" s="7"/>
      <c r="F299" s="5"/>
      <c r="G299" s="5">
        <v>0</v>
      </c>
      <c r="H299" s="5"/>
    </row>
    <row r="300" spans="1:12" x14ac:dyDescent="0.25">
      <c r="A300" s="4">
        <v>2632203</v>
      </c>
      <c r="B300" s="178" t="s">
        <v>264</v>
      </c>
      <c r="C300" s="5"/>
      <c r="D300" s="5"/>
      <c r="E300" s="5"/>
      <c r="F300" s="5"/>
      <c r="G300" s="5">
        <v>0</v>
      </c>
      <c r="H300" s="5"/>
    </row>
    <row r="301" spans="1:12" s="21" customFormat="1" x14ac:dyDescent="0.25">
      <c r="A301" s="4"/>
      <c r="B301" s="10" t="s">
        <v>268</v>
      </c>
      <c r="C301" s="7"/>
      <c r="D301" s="7"/>
      <c r="E301" s="7"/>
      <c r="F301" s="7"/>
      <c r="G301" s="7"/>
      <c r="H301" s="7"/>
      <c r="I301" s="76"/>
      <c r="J301" s="76"/>
      <c r="K301" s="76"/>
      <c r="L301" s="76"/>
    </row>
    <row r="302" spans="1:12" s="300" customFormat="1" x14ac:dyDescent="0.25">
      <c r="A302" s="298"/>
      <c r="B302" s="10" t="s">
        <v>115</v>
      </c>
      <c r="C302" s="297">
        <f>C235+C273</f>
        <v>8261124</v>
      </c>
      <c r="D302" s="297">
        <f>D235+D273</f>
        <v>6323052.5800000001</v>
      </c>
      <c r="E302" s="297"/>
      <c r="F302" s="297">
        <f>F235+F273</f>
        <v>9835812.4700000007</v>
      </c>
      <c r="G302" s="297">
        <f>G235+G273</f>
        <v>6448342.2399999993</v>
      </c>
      <c r="H302" s="297">
        <f>G302/F302*100</f>
        <v>65.559833106496782</v>
      </c>
      <c r="I302" s="299"/>
      <c r="J302" s="299"/>
      <c r="K302" s="299"/>
      <c r="L302" s="299"/>
    </row>
    <row r="303" spans="1:12" x14ac:dyDescent="0.25">
      <c r="A303" s="6"/>
      <c r="B303" s="10"/>
      <c r="C303" s="7"/>
      <c r="D303" s="7"/>
      <c r="E303" s="7"/>
      <c r="F303" s="7"/>
      <c r="G303" s="7"/>
      <c r="H303" s="7"/>
    </row>
    <row r="305" spans="1:8" ht="30" customHeight="1" x14ac:dyDescent="0.25">
      <c r="A305" s="332" t="s">
        <v>124</v>
      </c>
      <c r="B305" s="332"/>
      <c r="C305" s="332"/>
      <c r="D305" s="332"/>
      <c r="E305" s="332"/>
      <c r="F305" s="332"/>
      <c r="G305" s="332"/>
      <c r="H305" s="162"/>
    </row>
    <row r="308" spans="1:8" ht="18.75" x14ac:dyDescent="0.3">
      <c r="A308" s="312" t="s">
        <v>417</v>
      </c>
    </row>
    <row r="309" spans="1:8" ht="18.75" x14ac:dyDescent="0.3">
      <c r="A309" s="312"/>
    </row>
    <row r="310" spans="1:8" ht="18.75" x14ac:dyDescent="0.3">
      <c r="A310" s="312"/>
    </row>
    <row r="311" spans="1:8" ht="18.75" x14ac:dyDescent="0.3">
      <c r="A311" s="312" t="s">
        <v>419</v>
      </c>
      <c r="B311" s="172" t="s">
        <v>420</v>
      </c>
    </row>
    <row r="312" spans="1:8" ht="21" x14ac:dyDescent="0.35">
      <c r="A312" s="312" t="s">
        <v>421</v>
      </c>
      <c r="B312" s="319" t="s">
        <v>422</v>
      </c>
    </row>
    <row r="313" spans="1:8" ht="18.75" x14ac:dyDescent="0.3">
      <c r="A313" s="312"/>
      <c r="B313" s="156" t="s">
        <v>499</v>
      </c>
    </row>
    <row r="314" spans="1:8" ht="18.75" x14ac:dyDescent="0.3">
      <c r="A314" s="312"/>
      <c r="B314" s="156" t="s">
        <v>423</v>
      </c>
    </row>
    <row r="315" spans="1:8" ht="18.75" x14ac:dyDescent="0.3">
      <c r="A315" s="312"/>
      <c r="B315" s="156" t="s">
        <v>424</v>
      </c>
    </row>
    <row r="316" spans="1:8" ht="18.75" x14ac:dyDescent="0.3">
      <c r="A316" s="312"/>
      <c r="B316" s="156" t="s">
        <v>426</v>
      </c>
    </row>
    <row r="317" spans="1:8" ht="18.75" x14ac:dyDescent="0.3">
      <c r="A317" s="312"/>
      <c r="B317" s="156" t="s">
        <v>425</v>
      </c>
    </row>
    <row r="319" spans="1:8" x14ac:dyDescent="0.25">
      <c r="B319" s="172" t="s">
        <v>490</v>
      </c>
    </row>
    <row r="321" spans="1:12" x14ac:dyDescent="0.25">
      <c r="A321" s="3" t="s">
        <v>64</v>
      </c>
      <c r="B321" s="3" t="s">
        <v>427</v>
      </c>
      <c r="C321" s="322" t="s">
        <v>418</v>
      </c>
      <c r="D321" s="176">
        <v>2019</v>
      </c>
      <c r="E321" s="176">
        <v>2018</v>
      </c>
      <c r="F321" s="7"/>
      <c r="G321" s="7"/>
      <c r="H321" s="7"/>
    </row>
    <row r="322" spans="1:12" x14ac:dyDescent="0.25">
      <c r="A322" s="27"/>
      <c r="B322" s="2"/>
      <c r="C322" s="325" t="s">
        <v>4</v>
      </c>
      <c r="D322" s="157" t="s">
        <v>4</v>
      </c>
      <c r="E322" s="157" t="s">
        <v>4</v>
      </c>
      <c r="F322" s="5"/>
      <c r="G322" s="5"/>
      <c r="H322" s="5"/>
    </row>
    <row r="323" spans="1:12" s="33" customFormat="1" x14ac:dyDescent="0.25">
      <c r="A323" s="27">
        <v>2</v>
      </c>
      <c r="B323" s="3" t="s">
        <v>270</v>
      </c>
      <c r="C323" s="326">
        <v>1319450.44</v>
      </c>
      <c r="D323" s="327">
        <v>6195996.1900000004</v>
      </c>
      <c r="E323" s="327">
        <v>4876545.75</v>
      </c>
      <c r="F323" s="5"/>
      <c r="G323" s="5"/>
      <c r="H323" s="5"/>
      <c r="I323" s="98"/>
      <c r="J323" s="98"/>
      <c r="K323" s="98"/>
      <c r="L323" s="98"/>
    </row>
    <row r="324" spans="1:12" x14ac:dyDescent="0.25">
      <c r="A324" s="27">
        <v>3</v>
      </c>
      <c r="B324" s="3" t="s">
        <v>0</v>
      </c>
      <c r="C324" s="321">
        <f>D324-E324</f>
        <v>68704.000000000029</v>
      </c>
      <c r="D324" s="5">
        <v>297717.34000000003</v>
      </c>
      <c r="E324" s="5">
        <v>229013.34</v>
      </c>
      <c r="F324" s="5"/>
      <c r="G324" s="5"/>
      <c r="H324" s="5"/>
    </row>
    <row r="325" spans="1:12" x14ac:dyDescent="0.25">
      <c r="A325" s="27">
        <v>4</v>
      </c>
      <c r="B325" s="3" t="s">
        <v>428</v>
      </c>
      <c r="C325" s="321">
        <f>D325-E325</f>
        <v>-32188.890000000014</v>
      </c>
      <c r="D325" s="5">
        <v>159428.29999999999</v>
      </c>
      <c r="E325" s="5">
        <v>191617.19</v>
      </c>
      <c r="F325" s="5"/>
      <c r="G325" s="5"/>
      <c r="H325" s="5"/>
    </row>
    <row r="326" spans="1:12" x14ac:dyDescent="0.25">
      <c r="A326" s="27">
        <v>5</v>
      </c>
      <c r="B326" s="24" t="s">
        <v>431</v>
      </c>
      <c r="C326" s="321">
        <v>4146.8999999999996</v>
      </c>
      <c r="D326" s="5">
        <v>85769</v>
      </c>
      <c r="E326" s="5">
        <v>83622.100000000006</v>
      </c>
      <c r="F326" s="5"/>
      <c r="G326" s="5"/>
      <c r="H326" s="5"/>
    </row>
    <row r="327" spans="1:12" x14ac:dyDescent="0.25">
      <c r="A327" s="27">
        <v>6</v>
      </c>
      <c r="B327" s="24" t="s">
        <v>430</v>
      </c>
      <c r="C327" s="321">
        <v>25433.5</v>
      </c>
      <c r="D327" s="5">
        <v>208774.1</v>
      </c>
      <c r="E327" s="5">
        <v>173840.6</v>
      </c>
      <c r="F327" s="5"/>
      <c r="G327" s="5"/>
      <c r="H327" s="5"/>
    </row>
    <row r="328" spans="1:12" x14ac:dyDescent="0.25">
      <c r="A328" s="27">
        <v>7</v>
      </c>
      <c r="B328" s="24" t="s">
        <v>195</v>
      </c>
      <c r="C328" s="321">
        <f>D328-E328</f>
        <v>-9854.3699999999953</v>
      </c>
      <c r="D328" s="5">
        <v>134219.13</v>
      </c>
      <c r="E328" s="5">
        <v>144073.5</v>
      </c>
      <c r="F328" s="5"/>
      <c r="G328" s="5"/>
      <c r="H328" s="5"/>
    </row>
    <row r="329" spans="1:12" x14ac:dyDescent="0.25">
      <c r="A329" s="27">
        <v>8</v>
      </c>
      <c r="B329" s="24" t="s">
        <v>429</v>
      </c>
      <c r="C329" s="321">
        <f>D329-E329</f>
        <v>-14030</v>
      </c>
      <c r="D329" s="5">
        <v>2670</v>
      </c>
      <c r="E329" s="5">
        <v>16700</v>
      </c>
      <c r="F329" s="5"/>
      <c r="G329" s="5"/>
      <c r="H329" s="5"/>
    </row>
    <row r="330" spans="1:12" s="33" customFormat="1" x14ac:dyDescent="0.25">
      <c r="A330" s="316">
        <v>9</v>
      </c>
      <c r="B330" s="250" t="s">
        <v>432</v>
      </c>
      <c r="C330" s="321">
        <f>D330-E330</f>
        <v>39287.599999999999</v>
      </c>
      <c r="D330" s="5">
        <v>72894</v>
      </c>
      <c r="E330" s="5">
        <v>33606.400000000001</v>
      </c>
      <c r="F330" s="5"/>
      <c r="G330" s="5"/>
      <c r="H330" s="5"/>
      <c r="I330" s="98"/>
      <c r="J330" s="98"/>
      <c r="K330" s="98"/>
      <c r="L330" s="98"/>
    </row>
    <row r="331" spans="1:12" s="21" customFormat="1" x14ac:dyDescent="0.25">
      <c r="A331" s="1"/>
      <c r="B331" s="1" t="s">
        <v>433</v>
      </c>
      <c r="C331" s="322">
        <f>D331-E331</f>
        <v>1408449.1799999997</v>
      </c>
      <c r="D331" s="154">
        <f>SUM(D323:D330)</f>
        <v>7157468.0599999996</v>
      </c>
      <c r="E331" s="154">
        <f>SUM(E323:E330)</f>
        <v>5749018.8799999999</v>
      </c>
      <c r="F331" s="154"/>
      <c r="G331" s="154"/>
      <c r="H331" s="154"/>
      <c r="I331" s="76"/>
      <c r="J331" s="76"/>
      <c r="K331" s="76"/>
      <c r="L331" s="76"/>
    </row>
    <row r="332" spans="1:12" x14ac:dyDescent="0.25">
      <c r="A332" s="17"/>
      <c r="B332" s="17"/>
      <c r="C332" s="147"/>
      <c r="D332" s="147"/>
      <c r="E332" s="147"/>
      <c r="F332" s="147"/>
      <c r="G332" s="147"/>
      <c r="H332" s="147"/>
    </row>
    <row r="333" spans="1:12" x14ac:dyDescent="0.25">
      <c r="A333" s="17">
        <v>10</v>
      </c>
      <c r="B333" s="1" t="s">
        <v>278</v>
      </c>
      <c r="C333" s="147"/>
      <c r="D333" s="147"/>
      <c r="E333" s="147"/>
      <c r="F333" s="147"/>
      <c r="G333" s="147"/>
      <c r="H333" s="147"/>
    </row>
    <row r="334" spans="1:12" x14ac:dyDescent="0.25">
      <c r="A334" s="17"/>
      <c r="B334" s="17" t="s">
        <v>440</v>
      </c>
      <c r="C334" s="323">
        <f>D334-E334</f>
        <v>787444.64999999991</v>
      </c>
      <c r="D334" s="147">
        <v>2789802.15</v>
      </c>
      <c r="E334" s="147">
        <v>2002357.5</v>
      </c>
      <c r="F334" s="147"/>
      <c r="G334" s="147"/>
      <c r="H334" s="147"/>
    </row>
    <row r="335" spans="1:12" x14ac:dyDescent="0.25">
      <c r="A335" s="17"/>
      <c r="B335" s="17" t="s">
        <v>441</v>
      </c>
      <c r="C335" s="323">
        <f>D335-E335</f>
        <v>24483.290000000008</v>
      </c>
      <c r="D335" s="147">
        <v>111312.21</v>
      </c>
      <c r="E335" s="147">
        <v>86828.92</v>
      </c>
      <c r="F335" s="147"/>
      <c r="G335" s="147"/>
      <c r="H335" s="147"/>
    </row>
    <row r="336" spans="1:12" x14ac:dyDescent="0.25">
      <c r="A336" s="17"/>
      <c r="B336" s="17" t="s">
        <v>442</v>
      </c>
      <c r="C336" s="323">
        <f>D336-E336</f>
        <v>13448.800000000003</v>
      </c>
      <c r="D336" s="147">
        <v>69182.77</v>
      </c>
      <c r="E336" s="147">
        <v>55733.97</v>
      </c>
      <c r="F336" s="147"/>
      <c r="G336" s="147"/>
      <c r="H336" s="147"/>
    </row>
    <row r="337" spans="1:12" x14ac:dyDescent="0.25">
      <c r="A337" s="17"/>
      <c r="B337" s="17" t="s">
        <v>443</v>
      </c>
      <c r="C337" s="323">
        <f>D337-E337</f>
        <v>3401.5900000000006</v>
      </c>
      <c r="D337" s="147">
        <v>4369.2700000000004</v>
      </c>
      <c r="E337" s="147">
        <v>967.68</v>
      </c>
      <c r="F337" s="147"/>
      <c r="G337" s="147"/>
      <c r="H337" s="147"/>
    </row>
    <row r="338" spans="1:12" s="21" customFormat="1" x14ac:dyDescent="0.25">
      <c r="A338" s="1"/>
      <c r="B338" s="1" t="s">
        <v>62</v>
      </c>
      <c r="C338" s="324">
        <f>D338-E338</f>
        <v>828778.32999999961</v>
      </c>
      <c r="D338" s="154">
        <f>SUM(D334:D337)</f>
        <v>2974666.4</v>
      </c>
      <c r="E338" s="154">
        <f>SUM(E334:E337)</f>
        <v>2145888.0700000003</v>
      </c>
      <c r="F338" s="154"/>
      <c r="G338" s="154"/>
      <c r="H338" s="154"/>
      <c r="I338" s="76"/>
      <c r="J338" s="76"/>
      <c r="K338" s="76"/>
      <c r="L338" s="76"/>
    </row>
    <row r="339" spans="1:12" x14ac:dyDescent="0.25">
      <c r="A339" s="17"/>
      <c r="B339" s="17"/>
      <c r="C339" s="147"/>
      <c r="D339" s="147"/>
      <c r="E339" s="147"/>
      <c r="F339" s="147"/>
      <c r="G339" s="147"/>
      <c r="H339" s="147"/>
    </row>
    <row r="340" spans="1:12" x14ac:dyDescent="0.25">
      <c r="A340" s="17"/>
      <c r="B340" s="17"/>
      <c r="C340" s="147"/>
      <c r="D340" s="147"/>
      <c r="E340" s="147"/>
      <c r="F340" s="147"/>
      <c r="G340" s="147"/>
      <c r="H340" s="147"/>
    </row>
    <row r="341" spans="1:12" x14ac:dyDescent="0.25">
      <c r="A341" s="17">
        <v>11</v>
      </c>
      <c r="B341" s="1" t="s">
        <v>434</v>
      </c>
      <c r="C341" s="147"/>
      <c r="D341" s="147"/>
      <c r="E341" s="147"/>
      <c r="F341" s="147"/>
      <c r="G341" s="147"/>
      <c r="H341" s="147"/>
    </row>
    <row r="342" spans="1:12" x14ac:dyDescent="0.25">
      <c r="A342" s="17"/>
      <c r="B342" s="123" t="s">
        <v>219</v>
      </c>
      <c r="C342" s="323">
        <f t="shared" ref="C342:C353" si="16">D342-E342</f>
        <v>93367.290000000037</v>
      </c>
      <c r="D342" s="147">
        <v>1210913.29</v>
      </c>
      <c r="E342" s="147">
        <v>1117546</v>
      </c>
      <c r="F342" s="147"/>
      <c r="G342" s="147"/>
      <c r="H342" s="147"/>
    </row>
    <row r="343" spans="1:12" x14ac:dyDescent="0.25">
      <c r="A343" s="17"/>
      <c r="B343" s="17" t="s">
        <v>28</v>
      </c>
      <c r="C343" s="323">
        <f t="shared" si="16"/>
        <v>14776.910000000003</v>
      </c>
      <c r="D343" s="147">
        <v>152299.26</v>
      </c>
      <c r="E343" s="147">
        <v>137522.35</v>
      </c>
      <c r="F343" s="147"/>
      <c r="G343" s="147"/>
      <c r="H343" s="147"/>
    </row>
    <row r="344" spans="1:12" x14ac:dyDescent="0.25">
      <c r="A344" s="17"/>
      <c r="B344" s="17" t="s">
        <v>228</v>
      </c>
      <c r="C344" s="323">
        <f t="shared" si="16"/>
        <v>-480</v>
      </c>
      <c r="D344" s="147">
        <v>0</v>
      </c>
      <c r="E344" s="147">
        <v>480</v>
      </c>
      <c r="F344" s="147"/>
      <c r="G344" s="147"/>
      <c r="H344" s="147"/>
    </row>
    <row r="345" spans="1:12" x14ac:dyDescent="0.25">
      <c r="A345" s="17"/>
      <c r="B345" s="17" t="s">
        <v>444</v>
      </c>
      <c r="C345" s="323">
        <f t="shared" si="16"/>
        <v>11520</v>
      </c>
      <c r="D345" s="147">
        <v>11520</v>
      </c>
      <c r="E345" s="147">
        <v>0</v>
      </c>
      <c r="F345" s="147"/>
      <c r="G345" s="147"/>
      <c r="H345" s="147"/>
    </row>
    <row r="346" spans="1:12" x14ac:dyDescent="0.25">
      <c r="A346" s="17"/>
      <c r="B346" s="17" t="s">
        <v>445</v>
      </c>
      <c r="C346" s="323">
        <f t="shared" si="16"/>
        <v>-84980.080000000016</v>
      </c>
      <c r="D346" s="147">
        <v>259967.82</v>
      </c>
      <c r="E346" s="147">
        <v>344947.9</v>
      </c>
      <c r="F346" s="147"/>
      <c r="G346" s="147"/>
      <c r="H346" s="147"/>
    </row>
    <row r="347" spans="1:12" x14ac:dyDescent="0.25">
      <c r="A347" s="17"/>
      <c r="B347" s="17" t="s">
        <v>235</v>
      </c>
      <c r="C347" s="323">
        <f t="shared" si="16"/>
        <v>-471922.44</v>
      </c>
      <c r="D347" s="147">
        <v>8968.61</v>
      </c>
      <c r="E347" s="147">
        <v>480891.05</v>
      </c>
      <c r="F347" s="147"/>
      <c r="G347" s="147"/>
      <c r="H347" s="147"/>
    </row>
    <row r="348" spans="1:12" x14ac:dyDescent="0.25">
      <c r="A348" s="17"/>
      <c r="B348" s="17" t="s">
        <v>446</v>
      </c>
      <c r="C348" s="323">
        <f t="shared" si="16"/>
        <v>52066.25</v>
      </c>
      <c r="D348" s="147">
        <v>441748.35</v>
      </c>
      <c r="E348" s="147">
        <v>389682.1</v>
      </c>
      <c r="F348" s="147"/>
      <c r="G348" s="147"/>
      <c r="H348" s="147"/>
    </row>
    <row r="349" spans="1:12" x14ac:dyDescent="0.25">
      <c r="A349" s="17"/>
      <c r="B349" s="17" t="s">
        <v>330</v>
      </c>
      <c r="C349" s="323">
        <f t="shared" si="16"/>
        <v>-76113.410000000018</v>
      </c>
      <c r="D349" s="147">
        <v>76702.039999999994</v>
      </c>
      <c r="E349" s="147">
        <v>152815.45000000001</v>
      </c>
      <c r="F349" s="147"/>
      <c r="G349" s="147"/>
      <c r="H349" s="147"/>
    </row>
    <row r="350" spans="1:12" x14ac:dyDescent="0.25">
      <c r="A350" s="17"/>
      <c r="B350" s="17" t="s">
        <v>333</v>
      </c>
      <c r="C350" s="323">
        <f t="shared" si="16"/>
        <v>104622.94</v>
      </c>
      <c r="D350" s="147">
        <v>256789.44</v>
      </c>
      <c r="E350" s="147">
        <v>152166.5</v>
      </c>
      <c r="F350" s="147"/>
      <c r="G350" s="147"/>
      <c r="H350" s="147"/>
    </row>
    <row r="351" spans="1:12" x14ac:dyDescent="0.25">
      <c r="A351" s="17"/>
      <c r="B351" s="17" t="s">
        <v>447</v>
      </c>
      <c r="C351" s="323">
        <f t="shared" si="16"/>
        <v>6885.3700000000008</v>
      </c>
      <c r="D351" s="147">
        <v>14978.87</v>
      </c>
      <c r="E351" s="147">
        <v>8093.5</v>
      </c>
      <c r="F351" s="147"/>
      <c r="G351" s="147"/>
      <c r="H351" s="147"/>
    </row>
    <row r="352" spans="1:12" x14ac:dyDescent="0.25">
      <c r="A352" s="17"/>
      <c r="B352" s="17" t="s">
        <v>448</v>
      </c>
      <c r="C352" s="323">
        <f t="shared" si="16"/>
        <v>-79736.88</v>
      </c>
      <c r="D352" s="147">
        <v>54301.06</v>
      </c>
      <c r="E352" s="147">
        <v>134037.94</v>
      </c>
      <c r="F352" s="147"/>
      <c r="G352" s="147"/>
      <c r="H352" s="147"/>
    </row>
    <row r="353" spans="1:12" s="21" customFormat="1" x14ac:dyDescent="0.25">
      <c r="A353" s="1"/>
      <c r="B353" s="1" t="s">
        <v>62</v>
      </c>
      <c r="C353" s="324">
        <f t="shared" si="16"/>
        <v>-429994.04999999981</v>
      </c>
      <c r="D353" s="154">
        <f>SUM(D342:D352)</f>
        <v>2488188.7400000002</v>
      </c>
      <c r="E353" s="154">
        <f>SUM(E342:E352)</f>
        <v>2918182.79</v>
      </c>
      <c r="F353" s="154"/>
      <c r="G353" s="154"/>
      <c r="H353" s="154"/>
      <c r="I353" s="76"/>
      <c r="J353" s="76"/>
      <c r="K353" s="76"/>
      <c r="L353" s="76"/>
    </row>
    <row r="354" spans="1:12" x14ac:dyDescent="0.25">
      <c r="A354" s="17"/>
      <c r="B354" s="17"/>
      <c r="C354" s="147"/>
      <c r="D354" s="147"/>
      <c r="E354" s="147"/>
      <c r="F354" s="147"/>
      <c r="G354" s="147"/>
      <c r="H354" s="147"/>
    </row>
    <row r="355" spans="1:12" x14ac:dyDescent="0.25">
      <c r="A355" s="17"/>
      <c r="B355" s="17"/>
      <c r="C355" s="147"/>
      <c r="D355" s="147"/>
      <c r="E355" s="147"/>
      <c r="F355" s="147"/>
      <c r="G355" s="147"/>
      <c r="H355" s="147"/>
    </row>
    <row r="356" spans="1:12" x14ac:dyDescent="0.25">
      <c r="A356" s="17"/>
      <c r="B356" s="17"/>
      <c r="C356" s="147"/>
      <c r="D356" s="147"/>
      <c r="E356" s="147"/>
      <c r="F356" s="147"/>
      <c r="G356" s="147"/>
      <c r="H356" s="147"/>
    </row>
    <row r="357" spans="1:12" x14ac:dyDescent="0.25">
      <c r="A357" s="17">
        <v>12</v>
      </c>
      <c r="B357" s="3" t="s">
        <v>272</v>
      </c>
      <c r="C357" s="147"/>
      <c r="D357" s="147"/>
      <c r="E357" s="147"/>
      <c r="F357" s="147"/>
      <c r="G357" s="147"/>
      <c r="H357" s="147"/>
    </row>
    <row r="358" spans="1:12" x14ac:dyDescent="0.25">
      <c r="A358" s="17"/>
      <c r="B358" s="2" t="s">
        <v>449</v>
      </c>
      <c r="C358" s="323">
        <f>D358-E358</f>
        <v>-834</v>
      </c>
      <c r="D358" s="147">
        <v>0</v>
      </c>
      <c r="E358" s="147">
        <v>834</v>
      </c>
      <c r="F358" s="147"/>
      <c r="G358" s="147"/>
      <c r="H358" s="147"/>
    </row>
    <row r="359" spans="1:12" s="21" customFormat="1" x14ac:dyDescent="0.25">
      <c r="A359" s="1"/>
      <c r="B359" s="3" t="s">
        <v>62</v>
      </c>
      <c r="C359" s="324">
        <f>D359-E359</f>
        <v>-834</v>
      </c>
      <c r="D359" s="154">
        <f>SUM(D358)</f>
        <v>0</v>
      </c>
      <c r="E359" s="154">
        <f>SUM(E358)</f>
        <v>834</v>
      </c>
      <c r="F359" s="154"/>
      <c r="G359" s="154"/>
      <c r="H359" s="154"/>
      <c r="I359" s="76"/>
      <c r="J359" s="76"/>
      <c r="K359" s="76"/>
      <c r="L359" s="76"/>
    </row>
    <row r="360" spans="1:12" x14ac:dyDescent="0.25">
      <c r="A360" s="17"/>
      <c r="B360" s="2"/>
      <c r="C360" s="147"/>
      <c r="D360" s="147"/>
      <c r="E360" s="147"/>
      <c r="F360" s="147"/>
      <c r="G360" s="147"/>
      <c r="H360" s="147"/>
    </row>
    <row r="361" spans="1:12" x14ac:dyDescent="0.25">
      <c r="A361" s="17"/>
      <c r="B361" s="2"/>
      <c r="C361" s="147"/>
      <c r="D361" s="147"/>
      <c r="E361" s="147"/>
      <c r="F361" s="147"/>
      <c r="G361" s="147"/>
      <c r="H361" s="147"/>
    </row>
    <row r="362" spans="1:12" x14ac:dyDescent="0.25">
      <c r="A362" s="2">
        <v>13</v>
      </c>
      <c r="B362" s="3" t="s">
        <v>435</v>
      </c>
      <c r="C362" s="147"/>
      <c r="D362" s="147"/>
      <c r="E362" s="147"/>
      <c r="F362" s="147"/>
      <c r="G362" s="5"/>
      <c r="H362" s="147"/>
    </row>
    <row r="363" spans="1:12" x14ac:dyDescent="0.25">
      <c r="A363" s="2"/>
      <c r="B363" s="2" t="s">
        <v>450</v>
      </c>
      <c r="C363" s="323">
        <f>D363-E363</f>
        <v>-54085</v>
      </c>
      <c r="D363" s="147">
        <v>5650</v>
      </c>
      <c r="E363" s="147">
        <v>59735</v>
      </c>
      <c r="F363" s="147"/>
      <c r="G363" s="5"/>
      <c r="H363" s="147"/>
    </row>
    <row r="364" spans="1:12" s="21" customFormat="1" x14ac:dyDescent="0.25">
      <c r="A364" s="3"/>
      <c r="B364" s="3" t="s">
        <v>62</v>
      </c>
      <c r="C364" s="324">
        <f>D364-E364</f>
        <v>-54085</v>
      </c>
      <c r="D364" s="154">
        <f>SUM(D363)</f>
        <v>5650</v>
      </c>
      <c r="E364" s="154">
        <f>SUM(E363)</f>
        <v>59735</v>
      </c>
      <c r="F364" s="154"/>
      <c r="G364" s="7"/>
      <c r="H364" s="154"/>
      <c r="I364" s="76"/>
      <c r="J364" s="76"/>
      <c r="K364" s="76"/>
      <c r="L364" s="76"/>
    </row>
    <row r="365" spans="1:12" x14ac:dyDescent="0.25">
      <c r="A365" s="2"/>
      <c r="B365" s="2"/>
      <c r="C365" s="323"/>
      <c r="D365" s="147"/>
      <c r="E365" s="147"/>
      <c r="F365" s="147"/>
      <c r="G365" s="5"/>
      <c r="H365" s="147"/>
    </row>
    <row r="366" spans="1:12" x14ac:dyDescent="0.25">
      <c r="A366" s="2"/>
      <c r="B366" s="2"/>
      <c r="C366" s="323"/>
      <c r="D366" s="147"/>
      <c r="E366" s="147"/>
      <c r="F366" s="147"/>
      <c r="G366" s="5"/>
      <c r="H366" s="147"/>
    </row>
    <row r="367" spans="1:12" x14ac:dyDescent="0.25">
      <c r="A367" s="2">
        <v>14</v>
      </c>
      <c r="B367" s="3" t="s">
        <v>436</v>
      </c>
      <c r="C367" s="323"/>
      <c r="D367" s="147"/>
      <c r="E367" s="147"/>
      <c r="F367" s="147"/>
      <c r="G367" s="5"/>
      <c r="H367" s="147"/>
    </row>
    <row r="368" spans="1:12" x14ac:dyDescent="0.25">
      <c r="A368" s="2"/>
      <c r="B368" s="2" t="s">
        <v>451</v>
      </c>
      <c r="C368" s="323">
        <f t="shared" ref="C368:C373" si="17">D368-E368</f>
        <v>-47048.26999999996</v>
      </c>
      <c r="D368" s="147">
        <v>370465.2</v>
      </c>
      <c r="E368" s="147">
        <v>417513.47</v>
      </c>
      <c r="F368" s="147"/>
      <c r="G368" s="5"/>
      <c r="H368" s="147"/>
    </row>
    <row r="369" spans="1:12" x14ac:dyDescent="0.25">
      <c r="A369" s="2"/>
      <c r="B369" s="2" t="s">
        <v>452</v>
      </c>
      <c r="C369" s="323">
        <f t="shared" si="17"/>
        <v>174967.37</v>
      </c>
      <c r="D369" s="147">
        <v>370932.94</v>
      </c>
      <c r="E369" s="147">
        <v>195965.57</v>
      </c>
      <c r="F369" s="147"/>
      <c r="G369" s="5"/>
      <c r="H369" s="147"/>
    </row>
    <row r="370" spans="1:12" x14ac:dyDescent="0.25">
      <c r="A370" s="2"/>
      <c r="B370" s="2" t="s">
        <v>453</v>
      </c>
      <c r="C370" s="323">
        <f t="shared" si="17"/>
        <v>0</v>
      </c>
      <c r="D370" s="147">
        <v>0</v>
      </c>
      <c r="E370" s="147">
        <v>0</v>
      </c>
      <c r="F370" s="147"/>
      <c r="G370" s="5"/>
      <c r="H370" s="147"/>
    </row>
    <row r="371" spans="1:12" x14ac:dyDescent="0.25">
      <c r="A371" s="2"/>
      <c r="B371" s="2" t="s">
        <v>454</v>
      </c>
      <c r="C371" s="323">
        <f t="shared" si="17"/>
        <v>6593.4</v>
      </c>
      <c r="D371" s="147">
        <v>6593.4</v>
      </c>
      <c r="E371" s="147">
        <v>0</v>
      </c>
      <c r="F371" s="147"/>
      <c r="G371" s="5"/>
      <c r="H371" s="147"/>
    </row>
    <row r="372" spans="1:12" x14ac:dyDescent="0.25">
      <c r="A372" s="2"/>
      <c r="B372" s="2" t="s">
        <v>455</v>
      </c>
      <c r="C372" s="323">
        <f t="shared" si="17"/>
        <v>-22268</v>
      </c>
      <c r="D372" s="147">
        <v>0</v>
      </c>
      <c r="E372" s="147">
        <v>22268</v>
      </c>
      <c r="F372" s="147"/>
      <c r="G372" s="5"/>
      <c r="H372" s="147"/>
    </row>
    <row r="373" spans="1:12" s="21" customFormat="1" x14ac:dyDescent="0.25">
      <c r="A373" s="3"/>
      <c r="B373" s="3" t="s">
        <v>62</v>
      </c>
      <c r="C373" s="324">
        <f t="shared" si="17"/>
        <v>112244.5</v>
      </c>
      <c r="D373" s="154">
        <f>SUM(D368:D372)</f>
        <v>747991.54</v>
      </c>
      <c r="E373" s="154">
        <f>SUM(E368:E372)</f>
        <v>635747.04</v>
      </c>
      <c r="F373" s="154"/>
      <c r="G373" s="7"/>
      <c r="H373" s="154"/>
      <c r="I373" s="76"/>
      <c r="J373" s="76"/>
      <c r="K373" s="76"/>
      <c r="L373" s="76"/>
    </row>
    <row r="374" spans="1:12" x14ac:dyDescent="0.25">
      <c r="A374" s="2"/>
      <c r="B374" s="2"/>
      <c r="C374" s="323"/>
      <c r="D374" s="147"/>
      <c r="E374" s="147"/>
      <c r="F374" s="147"/>
      <c r="G374" s="5"/>
      <c r="H374" s="147"/>
    </row>
    <row r="375" spans="1:12" x14ac:dyDescent="0.25">
      <c r="A375" s="2"/>
      <c r="B375" s="2"/>
      <c r="C375" s="323"/>
      <c r="D375" s="147"/>
      <c r="E375" s="147"/>
      <c r="F375" s="147"/>
      <c r="G375" s="5"/>
      <c r="H375" s="147"/>
    </row>
    <row r="376" spans="1:12" x14ac:dyDescent="0.25">
      <c r="A376" s="2">
        <v>15</v>
      </c>
      <c r="B376" s="3" t="s">
        <v>375</v>
      </c>
      <c r="C376" s="323"/>
      <c r="D376" s="147"/>
      <c r="E376" s="147"/>
      <c r="F376" s="147"/>
      <c r="G376" s="5"/>
      <c r="H376" s="147"/>
    </row>
    <row r="377" spans="1:12" x14ac:dyDescent="0.25">
      <c r="A377" s="2"/>
      <c r="B377" s="2" t="s">
        <v>456</v>
      </c>
      <c r="C377" s="323">
        <f>D377-E377</f>
        <v>0</v>
      </c>
      <c r="D377" s="147">
        <v>0</v>
      </c>
      <c r="E377" s="147">
        <v>0</v>
      </c>
      <c r="F377" s="147"/>
      <c r="G377" s="5"/>
      <c r="H377" s="147"/>
    </row>
    <row r="378" spans="1:12" x14ac:dyDescent="0.25">
      <c r="A378" s="2"/>
      <c r="B378" s="2" t="s">
        <v>457</v>
      </c>
      <c r="C378" s="323">
        <f>D378-E378</f>
        <v>-295720.94000000006</v>
      </c>
      <c r="D378" s="147">
        <v>106555.9</v>
      </c>
      <c r="E378" s="147">
        <v>402276.84</v>
      </c>
      <c r="F378" s="147"/>
      <c r="G378" s="5"/>
      <c r="H378" s="147"/>
    </row>
    <row r="379" spans="1:12" x14ac:dyDescent="0.25">
      <c r="A379" s="2"/>
      <c r="B379" s="2" t="s">
        <v>452</v>
      </c>
      <c r="C379" s="323">
        <f>D379-E379</f>
        <v>-285678.5</v>
      </c>
      <c r="D379" s="147">
        <v>0</v>
      </c>
      <c r="E379" s="147">
        <v>285678.5</v>
      </c>
      <c r="F379" s="147"/>
      <c r="G379" s="5"/>
      <c r="H379" s="147"/>
    </row>
    <row r="380" spans="1:12" s="21" customFormat="1" x14ac:dyDescent="0.25">
      <c r="A380" s="3"/>
      <c r="B380" s="3" t="s">
        <v>62</v>
      </c>
      <c r="C380" s="324">
        <f>D380-E380</f>
        <v>-581399.44000000006</v>
      </c>
      <c r="D380" s="154">
        <f>SUM(D377:D378)</f>
        <v>106555.9</v>
      </c>
      <c r="E380" s="154">
        <f>SUM(E377:E379)</f>
        <v>687955.34000000008</v>
      </c>
      <c r="F380" s="154"/>
      <c r="G380" s="7"/>
      <c r="H380" s="154"/>
      <c r="I380" s="76"/>
      <c r="J380" s="76"/>
      <c r="K380" s="76"/>
      <c r="L380" s="76"/>
    </row>
    <row r="381" spans="1:12" x14ac:dyDescent="0.25">
      <c r="A381" s="2"/>
      <c r="B381" s="2"/>
      <c r="C381" s="323"/>
      <c r="D381" s="147"/>
      <c r="E381" s="147"/>
      <c r="F381" s="147"/>
      <c r="G381" s="5"/>
      <c r="H381" s="147"/>
    </row>
    <row r="382" spans="1:12" s="21" customFormat="1" x14ac:dyDescent="0.25">
      <c r="A382" s="3"/>
      <c r="B382" s="3" t="s">
        <v>80</v>
      </c>
      <c r="C382" s="324">
        <f>D382-E382</f>
        <v>-125289.65999999922</v>
      </c>
      <c r="D382" s="154">
        <f>D338+D353+D359+D364+D373+D380</f>
        <v>6323052.580000001</v>
      </c>
      <c r="E382" s="154">
        <f>E338+E353+E359+E364+E373+E380</f>
        <v>6448342.2400000002</v>
      </c>
      <c r="F382" s="154"/>
      <c r="G382" s="7"/>
      <c r="H382" s="154"/>
      <c r="I382" s="76"/>
      <c r="J382" s="76"/>
      <c r="K382" s="76"/>
      <c r="L382" s="76"/>
    </row>
    <row r="383" spans="1:12" x14ac:dyDescent="0.25">
      <c r="A383" s="2"/>
      <c r="B383" s="2"/>
      <c r="C383" s="321"/>
      <c r="D383" s="147"/>
      <c r="E383" s="147"/>
      <c r="F383" s="147"/>
      <c r="G383" s="5"/>
      <c r="H383" s="147"/>
    </row>
    <row r="384" spans="1:12" x14ac:dyDescent="0.25">
      <c r="A384" s="2"/>
      <c r="B384" s="2"/>
      <c r="C384" s="321"/>
      <c r="D384" s="147"/>
      <c r="E384" s="147"/>
      <c r="F384" s="147"/>
      <c r="G384" s="5"/>
      <c r="H384" s="147"/>
    </row>
    <row r="385" spans="1:12" x14ac:dyDescent="0.25">
      <c r="A385" s="2">
        <v>16</v>
      </c>
      <c r="B385" s="188" t="s">
        <v>111</v>
      </c>
      <c r="C385" s="321"/>
      <c r="D385" s="147"/>
      <c r="E385" s="147"/>
      <c r="F385" s="147"/>
      <c r="G385" s="5"/>
      <c r="H385" s="147"/>
    </row>
    <row r="386" spans="1:12" x14ac:dyDescent="0.25">
      <c r="A386" s="2"/>
      <c r="B386" s="2" t="s">
        <v>438</v>
      </c>
      <c r="C386" s="321">
        <f>D386-E386</f>
        <v>834415.26</v>
      </c>
      <c r="D386" s="147">
        <f>'Fin Position'!C9</f>
        <v>1310521.04</v>
      </c>
      <c r="E386" s="147">
        <v>476105.78</v>
      </c>
      <c r="F386" s="147"/>
      <c r="G386" s="5"/>
      <c r="H386" s="147"/>
    </row>
    <row r="387" spans="1:12" x14ac:dyDescent="0.25">
      <c r="A387" s="2"/>
      <c r="B387" s="2" t="s">
        <v>439</v>
      </c>
      <c r="C387" s="321">
        <f>D387-E387</f>
        <v>0.22</v>
      </c>
      <c r="D387" s="147">
        <v>0</v>
      </c>
      <c r="E387" s="147">
        <v>-0.22</v>
      </c>
      <c r="F387" s="147"/>
      <c r="G387" s="5"/>
      <c r="H387" s="147"/>
    </row>
    <row r="388" spans="1:12" s="21" customFormat="1" x14ac:dyDescent="0.25">
      <c r="A388" s="3"/>
      <c r="B388" s="3" t="s">
        <v>62</v>
      </c>
      <c r="C388" s="322">
        <f>D388-E388</f>
        <v>834415.48</v>
      </c>
      <c r="D388" s="154">
        <f>SUM(D386:D387)</f>
        <v>1310521.04</v>
      </c>
      <c r="E388" s="154">
        <f>SUM(E386:E387)</f>
        <v>476105.56000000006</v>
      </c>
      <c r="F388" s="154"/>
      <c r="G388" s="7"/>
      <c r="H388" s="154"/>
      <c r="I388" s="76"/>
      <c r="J388" s="76"/>
      <c r="K388" s="76"/>
      <c r="L388" s="76"/>
    </row>
    <row r="389" spans="1:12" x14ac:dyDescent="0.25">
      <c r="A389" s="2"/>
      <c r="B389" s="2"/>
      <c r="C389" s="321"/>
      <c r="D389" s="147"/>
      <c r="E389" s="147"/>
      <c r="F389" s="147"/>
      <c r="G389" s="5"/>
      <c r="H389" s="147"/>
    </row>
    <row r="390" spans="1:12" x14ac:dyDescent="0.25">
      <c r="A390" s="2"/>
      <c r="B390" s="2"/>
      <c r="C390" s="321"/>
      <c r="D390" s="147"/>
      <c r="E390" s="147"/>
      <c r="F390" s="147"/>
      <c r="G390" s="5"/>
      <c r="H390" s="147"/>
    </row>
    <row r="391" spans="1:12" x14ac:dyDescent="0.25">
      <c r="A391" s="2">
        <v>17</v>
      </c>
      <c r="B391" s="3" t="s">
        <v>437</v>
      </c>
      <c r="C391" s="321"/>
      <c r="D391" s="147"/>
      <c r="E391" s="147"/>
      <c r="F391" s="147"/>
      <c r="G391" s="5"/>
      <c r="H391" s="147"/>
    </row>
    <row r="392" spans="1:12" x14ac:dyDescent="0.25">
      <c r="A392" s="2"/>
      <c r="B392" s="2" t="s">
        <v>458</v>
      </c>
      <c r="C392" s="321">
        <f>D392-E392</f>
        <v>0</v>
      </c>
      <c r="D392" s="147">
        <v>19667.25</v>
      </c>
      <c r="E392" s="147">
        <v>19667.25</v>
      </c>
      <c r="F392" s="147"/>
      <c r="G392" s="5"/>
      <c r="H392" s="147"/>
    </row>
    <row r="393" spans="1:12" x14ac:dyDescent="0.25">
      <c r="A393" s="2"/>
      <c r="B393" s="2" t="s">
        <v>459</v>
      </c>
      <c r="C393" s="321">
        <f>D393-E393</f>
        <v>0</v>
      </c>
      <c r="D393" s="147">
        <v>0</v>
      </c>
      <c r="E393" s="147">
        <v>0</v>
      </c>
      <c r="F393" s="147"/>
      <c r="G393" s="5"/>
      <c r="H393" s="147"/>
    </row>
    <row r="394" spans="1:12" s="21" customFormat="1" x14ac:dyDescent="0.25">
      <c r="A394" s="3"/>
      <c r="B394" s="3" t="s">
        <v>62</v>
      </c>
      <c r="C394" s="322">
        <f>D394-E394</f>
        <v>0</v>
      </c>
      <c r="D394" s="154">
        <f>SUM(D392:D393)</f>
        <v>19667.25</v>
      </c>
      <c r="E394" s="154">
        <f>SUM(E392:E393)</f>
        <v>19667.25</v>
      </c>
      <c r="F394" s="154"/>
      <c r="G394" s="7"/>
      <c r="H394" s="154"/>
      <c r="I394" s="76"/>
      <c r="J394" s="76"/>
      <c r="K394" s="76"/>
      <c r="L394" s="76"/>
    </row>
    <row r="395" spans="1:12" x14ac:dyDescent="0.25">
      <c r="A395" s="2"/>
      <c r="B395" s="2"/>
      <c r="C395" s="321"/>
      <c r="D395" s="147"/>
      <c r="E395" s="147"/>
      <c r="F395" s="147"/>
      <c r="G395" s="5"/>
      <c r="H395" s="147"/>
    </row>
    <row r="396" spans="1:12" x14ac:dyDescent="0.25">
      <c r="A396" s="2"/>
      <c r="B396" s="2"/>
      <c r="C396" s="321"/>
      <c r="D396" s="147"/>
      <c r="E396" s="147"/>
      <c r="F396" s="147"/>
      <c r="G396" s="5"/>
      <c r="H396" s="147"/>
    </row>
    <row r="397" spans="1:12" x14ac:dyDescent="0.25">
      <c r="A397" s="2">
        <v>18</v>
      </c>
      <c r="B397" s="3" t="s">
        <v>460</v>
      </c>
      <c r="C397" s="321"/>
      <c r="D397" s="147"/>
      <c r="E397" s="147"/>
      <c r="F397" s="147"/>
      <c r="G397" s="5"/>
      <c r="H397" s="147"/>
    </row>
    <row r="398" spans="1:12" x14ac:dyDescent="0.25">
      <c r="A398" s="2"/>
      <c r="B398" s="2" t="s">
        <v>461</v>
      </c>
      <c r="C398" s="321">
        <v>0</v>
      </c>
      <c r="D398" s="147">
        <v>0</v>
      </c>
      <c r="E398" s="147">
        <v>0</v>
      </c>
      <c r="F398" s="147"/>
      <c r="G398" s="5"/>
      <c r="H398" s="147"/>
    </row>
    <row r="399" spans="1:12" s="21" customFormat="1" x14ac:dyDescent="0.25">
      <c r="A399" s="3"/>
      <c r="B399" s="3" t="s">
        <v>62</v>
      </c>
      <c r="C399" s="322">
        <v>0</v>
      </c>
      <c r="D399" s="154">
        <v>0</v>
      </c>
      <c r="E399" s="154">
        <v>0</v>
      </c>
      <c r="F399" s="154"/>
      <c r="G399" s="7"/>
      <c r="H399" s="154"/>
      <c r="I399" s="76"/>
      <c r="J399" s="76"/>
      <c r="K399" s="76"/>
      <c r="L399" s="76"/>
    </row>
    <row r="400" spans="1:12" x14ac:dyDescent="0.25">
      <c r="A400" s="2"/>
      <c r="B400" s="2"/>
      <c r="C400" s="321"/>
      <c r="D400" s="147"/>
      <c r="E400" s="147"/>
      <c r="F400" s="147"/>
      <c r="G400" s="5"/>
      <c r="H400" s="147"/>
    </row>
    <row r="401" spans="1:12" x14ac:dyDescent="0.25">
      <c r="A401" s="2"/>
      <c r="B401" s="2"/>
      <c r="C401" s="321"/>
      <c r="D401" s="147"/>
      <c r="E401" s="147"/>
      <c r="F401" s="147"/>
      <c r="G401" s="5"/>
      <c r="H401" s="147"/>
    </row>
    <row r="402" spans="1:12" x14ac:dyDescent="0.25">
      <c r="A402" s="2">
        <v>19</v>
      </c>
      <c r="B402" s="3" t="s">
        <v>462</v>
      </c>
      <c r="C402" s="321"/>
      <c r="D402" s="147"/>
      <c r="E402" s="147"/>
      <c r="F402" s="147"/>
      <c r="G402" s="5"/>
      <c r="H402" s="147"/>
    </row>
    <row r="403" spans="1:12" x14ac:dyDescent="0.25">
      <c r="A403" s="2"/>
      <c r="B403" s="2" t="s">
        <v>463</v>
      </c>
      <c r="C403" s="321">
        <f t="shared" ref="C403:C413" si="18">D403-E403</f>
        <v>0</v>
      </c>
      <c r="D403" s="147">
        <v>0</v>
      </c>
      <c r="E403" s="147">
        <v>0</v>
      </c>
      <c r="F403" s="147"/>
      <c r="G403" s="5"/>
      <c r="H403" s="147"/>
    </row>
    <row r="404" spans="1:12" x14ac:dyDescent="0.25">
      <c r="A404" s="2"/>
      <c r="B404" s="2" t="s">
        <v>464</v>
      </c>
      <c r="C404" s="321">
        <f t="shared" si="18"/>
        <v>0</v>
      </c>
      <c r="D404" s="147">
        <v>0</v>
      </c>
      <c r="E404" s="147">
        <v>0</v>
      </c>
      <c r="F404" s="147"/>
      <c r="G404" s="5"/>
      <c r="H404" s="147"/>
    </row>
    <row r="405" spans="1:12" x14ac:dyDescent="0.25">
      <c r="A405" s="2"/>
      <c r="B405" s="2" t="s">
        <v>465</v>
      </c>
      <c r="C405" s="321">
        <f t="shared" si="18"/>
        <v>0</v>
      </c>
      <c r="D405" s="147">
        <v>0</v>
      </c>
      <c r="E405" s="147">
        <v>0</v>
      </c>
      <c r="F405" s="147"/>
      <c r="G405" s="5"/>
      <c r="H405" s="147"/>
    </row>
    <row r="406" spans="1:12" x14ac:dyDescent="0.25">
      <c r="A406" s="2"/>
      <c r="B406" s="2" t="s">
        <v>335</v>
      </c>
      <c r="C406" s="321">
        <f t="shared" si="18"/>
        <v>0</v>
      </c>
      <c r="D406" s="147"/>
      <c r="E406" s="147"/>
      <c r="F406" s="147"/>
      <c r="G406" s="5"/>
      <c r="H406" s="147"/>
    </row>
    <row r="407" spans="1:12" x14ac:dyDescent="0.25">
      <c r="A407" s="2"/>
      <c r="B407" s="2" t="s">
        <v>250</v>
      </c>
      <c r="C407" s="321">
        <f t="shared" si="18"/>
        <v>0</v>
      </c>
      <c r="D407" s="147"/>
      <c r="E407" s="147"/>
      <c r="F407" s="147"/>
      <c r="G407" s="5"/>
      <c r="H407" s="147"/>
    </row>
    <row r="408" spans="1:12" x14ac:dyDescent="0.25">
      <c r="A408" s="2"/>
      <c r="B408" s="2" t="s">
        <v>466</v>
      </c>
      <c r="C408" s="321">
        <f t="shared" si="18"/>
        <v>0</v>
      </c>
      <c r="D408" s="147"/>
      <c r="E408" s="147">
        <v>0</v>
      </c>
      <c r="F408" s="147"/>
      <c r="G408" s="5"/>
      <c r="H408" s="147"/>
    </row>
    <row r="409" spans="1:12" x14ac:dyDescent="0.25">
      <c r="A409" s="2"/>
      <c r="B409" s="2" t="s">
        <v>251</v>
      </c>
      <c r="C409" s="321">
        <f t="shared" si="18"/>
        <v>0</v>
      </c>
      <c r="D409" s="147">
        <v>0</v>
      </c>
      <c r="E409" s="147"/>
      <c r="F409" s="147"/>
      <c r="G409" s="5"/>
      <c r="H409" s="147"/>
    </row>
    <row r="410" spans="1:12" x14ac:dyDescent="0.25">
      <c r="A410" s="2"/>
      <c r="B410" s="2" t="s">
        <v>142</v>
      </c>
      <c r="C410" s="321">
        <f t="shared" si="18"/>
        <v>0</v>
      </c>
      <c r="D410" s="147"/>
      <c r="E410" s="147">
        <v>0</v>
      </c>
      <c r="F410" s="147"/>
      <c r="G410" s="5"/>
      <c r="H410" s="147"/>
    </row>
    <row r="411" spans="1:12" x14ac:dyDescent="0.25">
      <c r="A411" s="2"/>
      <c r="B411" s="2" t="s">
        <v>468</v>
      </c>
      <c r="C411" s="321">
        <f t="shared" si="18"/>
        <v>0</v>
      </c>
      <c r="D411" s="147"/>
      <c r="E411" s="147"/>
      <c r="F411" s="147"/>
      <c r="G411" s="5"/>
      <c r="H411" s="147"/>
    </row>
    <row r="412" spans="1:12" x14ac:dyDescent="0.25">
      <c r="A412" s="2"/>
      <c r="B412" s="2" t="s">
        <v>467</v>
      </c>
      <c r="C412" s="321">
        <f t="shared" si="18"/>
        <v>0</v>
      </c>
      <c r="D412" s="147"/>
      <c r="E412" s="147"/>
      <c r="F412" s="147"/>
      <c r="G412" s="5"/>
      <c r="H412" s="147"/>
    </row>
    <row r="413" spans="1:12" s="21" customFormat="1" x14ac:dyDescent="0.25">
      <c r="A413" s="3"/>
      <c r="B413" s="3" t="s">
        <v>62</v>
      </c>
      <c r="C413" s="322">
        <f t="shared" si="18"/>
        <v>0</v>
      </c>
      <c r="D413" s="154">
        <f>SUM(D406:D412)</f>
        <v>0</v>
      </c>
      <c r="E413" s="154">
        <f>SUM(E403:E412)</f>
        <v>0</v>
      </c>
      <c r="F413" s="154"/>
      <c r="G413" s="7"/>
      <c r="H413" s="154"/>
      <c r="I413" s="76"/>
      <c r="J413" s="76"/>
      <c r="K413" s="76"/>
      <c r="L413" s="76"/>
    </row>
    <row r="414" spans="1:12" x14ac:dyDescent="0.25">
      <c r="A414" s="2"/>
      <c r="B414" s="2"/>
      <c r="C414" s="321"/>
      <c r="D414" s="147"/>
      <c r="E414" s="147"/>
      <c r="F414" s="147"/>
      <c r="G414" s="5"/>
      <c r="H414" s="147"/>
    </row>
    <row r="415" spans="1:12" x14ac:dyDescent="0.25">
      <c r="A415" s="2"/>
      <c r="B415" s="2"/>
      <c r="C415" s="321"/>
      <c r="D415" s="147"/>
      <c r="E415" s="147"/>
      <c r="F415" s="147"/>
      <c r="G415" s="5"/>
      <c r="H415" s="147"/>
    </row>
    <row r="416" spans="1:12" x14ac:dyDescent="0.25">
      <c r="A416" s="2">
        <v>20</v>
      </c>
      <c r="B416" s="3" t="s">
        <v>375</v>
      </c>
      <c r="C416" s="321"/>
      <c r="D416" s="147"/>
      <c r="E416" s="147"/>
      <c r="F416" s="147"/>
      <c r="G416" s="5"/>
      <c r="H416" s="147"/>
    </row>
    <row r="417" spans="1:12" x14ac:dyDescent="0.25">
      <c r="A417" s="2"/>
      <c r="B417" s="2" t="s">
        <v>469</v>
      </c>
      <c r="C417" s="321">
        <f t="shared" ref="C417:C423" si="19">D417-E417</f>
        <v>0</v>
      </c>
      <c r="D417" s="147">
        <v>0</v>
      </c>
      <c r="E417" s="147">
        <v>0</v>
      </c>
      <c r="F417" s="147"/>
      <c r="G417" s="5"/>
      <c r="H417" s="147"/>
    </row>
    <row r="418" spans="1:12" x14ac:dyDescent="0.25">
      <c r="A418" s="2"/>
      <c r="B418" s="2" t="s">
        <v>250</v>
      </c>
      <c r="C418" s="321">
        <f t="shared" si="19"/>
        <v>0</v>
      </c>
      <c r="D418" s="147"/>
      <c r="E418" s="147">
        <v>0</v>
      </c>
      <c r="F418" s="147"/>
      <c r="G418" s="5"/>
      <c r="H418" s="147"/>
    </row>
    <row r="419" spans="1:12" x14ac:dyDescent="0.25">
      <c r="A419" s="2"/>
      <c r="B419" s="2" t="s">
        <v>465</v>
      </c>
      <c r="C419" s="321">
        <f t="shared" si="19"/>
        <v>0</v>
      </c>
      <c r="D419" s="147">
        <v>0</v>
      </c>
      <c r="E419" s="147"/>
      <c r="F419" s="147"/>
      <c r="G419" s="5"/>
      <c r="H419" s="147"/>
    </row>
    <row r="420" spans="1:12" x14ac:dyDescent="0.25">
      <c r="A420" s="2"/>
      <c r="B420" s="2" t="s">
        <v>335</v>
      </c>
      <c r="C420" s="321">
        <f t="shared" si="19"/>
        <v>0</v>
      </c>
      <c r="D420" s="147"/>
      <c r="E420" s="147">
        <v>0</v>
      </c>
      <c r="F420" s="147"/>
      <c r="G420" s="5"/>
      <c r="H420" s="147"/>
    </row>
    <row r="421" spans="1:12" x14ac:dyDescent="0.25">
      <c r="A421" s="2"/>
      <c r="B421" s="2" t="s">
        <v>252</v>
      </c>
      <c r="C421" s="321">
        <f t="shared" si="19"/>
        <v>0</v>
      </c>
      <c r="D421" s="147">
        <v>0</v>
      </c>
      <c r="E421" s="147"/>
      <c r="F421" s="147"/>
      <c r="G421" s="5"/>
      <c r="H421" s="147"/>
    </row>
    <row r="422" spans="1:12" x14ac:dyDescent="0.25">
      <c r="A422" s="2"/>
      <c r="B422" s="2" t="s">
        <v>470</v>
      </c>
      <c r="C422" s="321">
        <f t="shared" si="19"/>
        <v>0</v>
      </c>
      <c r="D422" s="147">
        <v>0</v>
      </c>
      <c r="E422" s="147"/>
      <c r="F422" s="147"/>
      <c r="G422" s="5"/>
      <c r="H422" s="147"/>
    </row>
    <row r="423" spans="1:12" s="21" customFormat="1" x14ac:dyDescent="0.25">
      <c r="A423" s="3"/>
      <c r="B423" s="3" t="s">
        <v>62</v>
      </c>
      <c r="C423" s="322">
        <f t="shared" si="19"/>
        <v>0</v>
      </c>
      <c r="D423" s="154">
        <f>SUM(D418:D422)</f>
        <v>0</v>
      </c>
      <c r="E423" s="154">
        <f>SUM(E417:E422)</f>
        <v>0</v>
      </c>
      <c r="F423" s="154"/>
      <c r="G423" s="7"/>
      <c r="H423" s="154"/>
      <c r="I423" s="76"/>
      <c r="J423" s="76"/>
      <c r="K423" s="76"/>
      <c r="L423" s="76"/>
    </row>
    <row r="424" spans="1:12" x14ac:dyDescent="0.25">
      <c r="A424" s="2"/>
      <c r="B424" s="2"/>
      <c r="C424" s="321"/>
      <c r="D424" s="147"/>
      <c r="E424" s="147"/>
      <c r="F424" s="147"/>
      <c r="G424" s="5"/>
      <c r="H424" s="147"/>
    </row>
    <row r="425" spans="1:12" x14ac:dyDescent="0.25">
      <c r="A425" s="2"/>
      <c r="B425" s="2"/>
      <c r="C425" s="321"/>
      <c r="D425" s="147"/>
      <c r="E425" s="147"/>
      <c r="F425" s="147"/>
      <c r="G425" s="5"/>
      <c r="H425" s="147"/>
    </row>
    <row r="426" spans="1:12" x14ac:dyDescent="0.25">
      <c r="A426" s="2">
        <v>21</v>
      </c>
      <c r="B426" s="3" t="s">
        <v>477</v>
      </c>
      <c r="C426" s="321"/>
      <c r="D426" s="147"/>
      <c r="E426" s="147"/>
      <c r="F426" s="147"/>
      <c r="G426" s="5"/>
      <c r="H426" s="147"/>
    </row>
    <row r="427" spans="1:12" x14ac:dyDescent="0.25">
      <c r="A427" s="2"/>
      <c r="B427" s="3" t="s">
        <v>46</v>
      </c>
      <c r="C427" s="321">
        <v>0</v>
      </c>
      <c r="D427" s="147">
        <v>0</v>
      </c>
      <c r="E427" s="147">
        <v>0</v>
      </c>
      <c r="F427" s="147"/>
      <c r="G427" s="5"/>
      <c r="H427" s="147"/>
    </row>
    <row r="428" spans="1:12" x14ac:dyDescent="0.25">
      <c r="A428" s="2"/>
      <c r="B428" s="2"/>
      <c r="C428" s="321"/>
      <c r="D428" s="147"/>
      <c r="E428" s="147"/>
      <c r="F428" s="147"/>
      <c r="G428" s="5"/>
      <c r="H428" s="147"/>
    </row>
    <row r="429" spans="1:12" x14ac:dyDescent="0.25">
      <c r="A429" s="2">
        <v>22</v>
      </c>
      <c r="B429" s="3" t="s">
        <v>471</v>
      </c>
      <c r="C429" s="321">
        <v>0</v>
      </c>
      <c r="D429" s="147">
        <v>0</v>
      </c>
      <c r="E429" s="147">
        <v>0</v>
      </c>
      <c r="F429" s="147"/>
      <c r="G429" s="5"/>
      <c r="H429" s="147"/>
    </row>
    <row r="430" spans="1:12" x14ac:dyDescent="0.25">
      <c r="A430" s="2"/>
      <c r="B430" s="2" t="s">
        <v>473</v>
      </c>
      <c r="C430" s="321">
        <v>0</v>
      </c>
      <c r="D430" s="147">
        <v>0</v>
      </c>
      <c r="E430" s="147"/>
      <c r="F430" s="147"/>
      <c r="G430" s="5"/>
      <c r="H430" s="147"/>
    </row>
    <row r="431" spans="1:12" x14ac:dyDescent="0.25">
      <c r="A431" s="2"/>
      <c r="B431" s="2" t="s">
        <v>474</v>
      </c>
      <c r="C431" s="321">
        <v>0</v>
      </c>
      <c r="D431" s="147">
        <v>0</v>
      </c>
      <c r="E431" s="147">
        <v>0</v>
      </c>
      <c r="F431" s="147"/>
      <c r="G431" s="5"/>
      <c r="H431" s="147"/>
    </row>
    <row r="432" spans="1:12" x14ac:dyDescent="0.25">
      <c r="A432" s="2"/>
      <c r="B432" s="2"/>
      <c r="C432" s="321"/>
      <c r="D432" s="147"/>
      <c r="E432" s="154">
        <f>SUM(E430:E431)</f>
        <v>0</v>
      </c>
      <c r="F432" s="147"/>
      <c r="G432" s="5"/>
      <c r="H432" s="147"/>
    </row>
    <row r="433" spans="1:12" x14ac:dyDescent="0.25">
      <c r="A433" s="2">
        <v>23</v>
      </c>
      <c r="B433" s="3" t="s">
        <v>472</v>
      </c>
      <c r="C433" s="321"/>
      <c r="D433" s="147"/>
      <c r="E433" s="147"/>
      <c r="F433" s="147"/>
      <c r="G433" s="5"/>
      <c r="H433" s="147"/>
    </row>
    <row r="434" spans="1:12" x14ac:dyDescent="0.25">
      <c r="A434" s="2"/>
      <c r="B434" s="2" t="s">
        <v>475</v>
      </c>
      <c r="C434" s="321">
        <v>0</v>
      </c>
      <c r="D434" s="147">
        <v>0</v>
      </c>
      <c r="E434" s="147">
        <v>0</v>
      </c>
      <c r="F434" s="147"/>
      <c r="G434" s="5"/>
      <c r="H434" s="147"/>
    </row>
    <row r="435" spans="1:12" x14ac:dyDescent="0.25">
      <c r="A435" s="2"/>
      <c r="B435" s="2" t="s">
        <v>476</v>
      </c>
      <c r="C435" s="321">
        <v>0</v>
      </c>
      <c r="D435" s="147">
        <v>0</v>
      </c>
      <c r="E435" s="147">
        <v>0</v>
      </c>
      <c r="F435" s="147"/>
      <c r="G435" s="5"/>
      <c r="H435" s="147"/>
    </row>
    <row r="436" spans="1:12" x14ac:dyDescent="0.25">
      <c r="A436" s="2"/>
      <c r="B436" s="2"/>
      <c r="C436" s="321"/>
      <c r="D436" s="147"/>
      <c r="E436" s="147"/>
      <c r="F436" s="147"/>
      <c r="G436" s="5"/>
      <c r="H436" s="147"/>
    </row>
    <row r="437" spans="1:12" x14ac:dyDescent="0.25">
      <c r="A437" s="2">
        <v>24</v>
      </c>
      <c r="B437" s="3" t="s">
        <v>51</v>
      </c>
      <c r="C437" s="321">
        <v>0</v>
      </c>
      <c r="D437" s="147">
        <v>0</v>
      </c>
      <c r="E437" s="147">
        <v>0</v>
      </c>
      <c r="F437" s="147"/>
      <c r="G437" s="5"/>
      <c r="H437" s="147"/>
    </row>
    <row r="438" spans="1:12" x14ac:dyDescent="0.25">
      <c r="A438" s="2"/>
      <c r="B438" s="2"/>
      <c r="C438" s="321"/>
      <c r="D438" s="147"/>
      <c r="E438" s="147"/>
      <c r="F438" s="147"/>
      <c r="G438" s="5"/>
      <c r="H438" s="147"/>
    </row>
    <row r="439" spans="1:12" x14ac:dyDescent="0.25">
      <c r="A439" s="2">
        <v>25</v>
      </c>
      <c r="B439" s="3" t="s">
        <v>52</v>
      </c>
      <c r="C439" s="321">
        <v>0</v>
      </c>
      <c r="D439" s="147">
        <v>0</v>
      </c>
      <c r="E439" s="147">
        <v>0</v>
      </c>
      <c r="F439" s="147"/>
      <c r="G439" s="5"/>
      <c r="H439" s="147"/>
    </row>
    <row r="440" spans="1:12" x14ac:dyDescent="0.25">
      <c r="A440" s="2"/>
      <c r="B440" s="2"/>
      <c r="C440" s="321"/>
      <c r="D440" s="147"/>
      <c r="E440" s="147"/>
      <c r="F440" s="147"/>
      <c r="G440" s="5"/>
      <c r="H440" s="147"/>
    </row>
    <row r="441" spans="1:12" x14ac:dyDescent="0.25">
      <c r="A441" s="2"/>
      <c r="B441" s="3" t="s">
        <v>54</v>
      </c>
      <c r="C441" s="322">
        <v>0</v>
      </c>
      <c r="D441" s="154">
        <v>0</v>
      </c>
      <c r="E441" s="154">
        <v>0</v>
      </c>
      <c r="F441" s="147"/>
      <c r="G441" s="5"/>
      <c r="H441" s="147"/>
    </row>
    <row r="442" spans="1:12" x14ac:dyDescent="0.25">
      <c r="A442" s="2"/>
      <c r="B442" s="3"/>
      <c r="C442" s="322"/>
      <c r="D442" s="154"/>
      <c r="E442" s="154"/>
      <c r="F442" s="147"/>
      <c r="G442" s="5"/>
      <c r="H442" s="147"/>
    </row>
    <row r="443" spans="1:12" x14ac:dyDescent="0.25">
      <c r="A443" s="2"/>
      <c r="B443" s="3" t="s">
        <v>482</v>
      </c>
      <c r="C443" s="322"/>
      <c r="D443" s="154"/>
      <c r="E443" s="154"/>
      <c r="F443" s="147"/>
      <c r="G443" s="5"/>
      <c r="H443" s="147"/>
    </row>
    <row r="444" spans="1:12" x14ac:dyDescent="0.25">
      <c r="A444" s="2" t="s">
        <v>421</v>
      </c>
      <c r="B444" s="2" t="s">
        <v>478</v>
      </c>
      <c r="C444" s="321">
        <f>D444-E444</f>
        <v>1408449.1800000006</v>
      </c>
      <c r="D444" s="147">
        <f>'Cash Flow'!C12</f>
        <v>7157468.0600000005</v>
      </c>
      <c r="E444" s="147">
        <v>5749018.8799999999</v>
      </c>
      <c r="F444" s="147"/>
      <c r="G444" s="5"/>
      <c r="H444" s="147"/>
    </row>
    <row r="445" spans="1:12" x14ac:dyDescent="0.25">
      <c r="A445" s="2" t="s">
        <v>479</v>
      </c>
      <c r="B445" s="2" t="s">
        <v>80</v>
      </c>
      <c r="C445" s="321">
        <f>D445-E445</f>
        <v>-125289.65999999922</v>
      </c>
      <c r="D445" s="147">
        <f>NOTES!D382</f>
        <v>6323052.580000001</v>
      </c>
      <c r="E445" s="147">
        <f>E382</f>
        <v>6448342.2400000002</v>
      </c>
      <c r="F445" s="147"/>
      <c r="G445" s="5"/>
      <c r="H445" s="147"/>
    </row>
    <row r="446" spans="1:12" s="21" customFormat="1" x14ac:dyDescent="0.25">
      <c r="A446" s="3"/>
      <c r="B446" s="3" t="s">
        <v>76</v>
      </c>
      <c r="C446" s="322">
        <f>D446-E446</f>
        <v>1533738.8399999999</v>
      </c>
      <c r="D446" s="154">
        <f>D444-D445</f>
        <v>834415.47999999952</v>
      </c>
      <c r="E446" s="154">
        <f>E444-E445</f>
        <v>-699323.36000000034</v>
      </c>
      <c r="F446" s="154"/>
      <c r="G446" s="7"/>
      <c r="H446" s="154"/>
      <c r="I446" s="76"/>
      <c r="J446" s="76"/>
      <c r="K446" s="76"/>
      <c r="L446" s="76"/>
    </row>
    <row r="447" spans="1:12" x14ac:dyDescent="0.25">
      <c r="A447" s="2"/>
      <c r="B447" s="2"/>
      <c r="C447" s="322"/>
      <c r="D447" s="154"/>
      <c r="E447" s="154"/>
      <c r="F447" s="147"/>
      <c r="G447" s="5"/>
      <c r="H447" s="147"/>
    </row>
    <row r="448" spans="1:12" x14ac:dyDescent="0.25">
      <c r="A448" s="2"/>
      <c r="B448" s="3" t="s">
        <v>111</v>
      </c>
      <c r="C448" s="322"/>
      <c r="D448" s="154"/>
      <c r="E448" s="154"/>
      <c r="F448" s="147"/>
      <c r="G448" s="5"/>
      <c r="H448" s="147"/>
    </row>
    <row r="449" spans="1:8" x14ac:dyDescent="0.25">
      <c r="A449" s="2"/>
      <c r="B449" s="2" t="s">
        <v>480</v>
      </c>
      <c r="C449" s="322">
        <f>D449-E449</f>
        <v>-699323.35999999987</v>
      </c>
      <c r="D449" s="154">
        <f>'Cash Flow'!C39</f>
        <v>476105.56</v>
      </c>
      <c r="E449" s="154">
        <f>'Cash Flow'!D39</f>
        <v>1175428.92</v>
      </c>
      <c r="F449" s="147"/>
      <c r="G449" s="5"/>
      <c r="H449" s="147"/>
    </row>
    <row r="450" spans="1:8" x14ac:dyDescent="0.25">
      <c r="A450" s="2"/>
      <c r="B450" s="2" t="s">
        <v>481</v>
      </c>
      <c r="C450" s="322">
        <f>D450-E450</f>
        <v>834415.47999999975</v>
      </c>
      <c r="D450" s="154">
        <f>'Cash Flow'!C40</f>
        <v>1310521.0399999998</v>
      </c>
      <c r="E450" s="154">
        <f>'Cash Flow'!D40</f>
        <v>476105.56000000006</v>
      </c>
      <c r="F450" s="147"/>
      <c r="G450" s="5"/>
      <c r="H450" s="147"/>
    </row>
    <row r="451" spans="1:8" x14ac:dyDescent="0.25">
      <c r="A451" s="2"/>
      <c r="B451" s="3"/>
      <c r="C451" s="7"/>
      <c r="D451" s="154"/>
      <c r="E451" s="154"/>
      <c r="F451" s="147"/>
      <c r="G451" s="5"/>
      <c r="H451" s="147"/>
    </row>
    <row r="452" spans="1:8" ht="21" x14ac:dyDescent="0.35">
      <c r="A452" s="121"/>
      <c r="B452" s="329" t="s">
        <v>495</v>
      </c>
      <c r="C452" s="115"/>
      <c r="D452" s="152"/>
      <c r="E452" s="152"/>
      <c r="F452" s="159"/>
      <c r="G452" s="159"/>
      <c r="H452" s="159"/>
    </row>
    <row r="453" spans="1:8" ht="18.75" x14ac:dyDescent="0.3">
      <c r="A453" s="122"/>
      <c r="B453" s="330" t="s">
        <v>111</v>
      </c>
      <c r="C453" s="117" t="s">
        <v>483</v>
      </c>
      <c r="D453" s="170" t="s">
        <v>481</v>
      </c>
      <c r="E453" s="170" t="s">
        <v>483</v>
      </c>
      <c r="F453" s="170" t="s">
        <v>481</v>
      </c>
    </row>
    <row r="454" spans="1:8" x14ac:dyDescent="0.25">
      <c r="A454" s="123"/>
      <c r="B454" s="128"/>
      <c r="C454" s="294">
        <v>2019</v>
      </c>
      <c r="D454" s="160">
        <v>2019</v>
      </c>
      <c r="E454" s="294">
        <v>2018</v>
      </c>
      <c r="F454" s="160">
        <v>2018</v>
      </c>
    </row>
    <row r="455" spans="1:8" x14ac:dyDescent="0.25">
      <c r="A455" s="126"/>
      <c r="B455" s="127"/>
      <c r="C455" s="157" t="s">
        <v>4</v>
      </c>
      <c r="D455" s="157" t="s">
        <v>4</v>
      </c>
      <c r="E455" s="157"/>
      <c r="F455" s="157" t="s">
        <v>4</v>
      </c>
    </row>
    <row r="456" spans="1:8" x14ac:dyDescent="0.25">
      <c r="A456" s="4"/>
      <c r="B456" s="6" t="s">
        <v>82</v>
      </c>
      <c r="C456" s="167">
        <v>0</v>
      </c>
      <c r="D456" s="167">
        <v>0</v>
      </c>
      <c r="E456" s="167">
        <v>0</v>
      </c>
      <c r="F456" s="167">
        <v>0</v>
      </c>
    </row>
    <row r="457" spans="1:8" x14ac:dyDescent="0.25">
      <c r="A457" s="4"/>
      <c r="B457" s="6" t="s">
        <v>414</v>
      </c>
      <c r="C457" s="5">
        <v>0</v>
      </c>
      <c r="D457" s="5">
        <v>0</v>
      </c>
      <c r="E457" s="5">
        <v>0</v>
      </c>
      <c r="F457" s="5">
        <v>0</v>
      </c>
    </row>
    <row r="458" spans="1:8" x14ac:dyDescent="0.25">
      <c r="A458" s="6"/>
      <c r="B458" s="129" t="s">
        <v>281</v>
      </c>
      <c r="C458" s="5">
        <v>1144.3499999999999</v>
      </c>
      <c r="D458" s="5">
        <v>1144.3499999999999</v>
      </c>
      <c r="E458" s="5">
        <v>1144.3499999999999</v>
      </c>
      <c r="F458" s="5">
        <v>1144.3499999999999</v>
      </c>
    </row>
    <row r="459" spans="1:8" x14ac:dyDescent="0.25">
      <c r="A459" s="6"/>
      <c r="B459" s="129" t="s">
        <v>282</v>
      </c>
      <c r="C459" s="5">
        <v>1533.25</v>
      </c>
      <c r="D459" s="5">
        <v>8519.9599999999991</v>
      </c>
      <c r="E459" s="5">
        <v>1533.25</v>
      </c>
      <c r="F459" s="5">
        <v>1533.25</v>
      </c>
    </row>
    <row r="460" spans="1:8" x14ac:dyDescent="0.25">
      <c r="A460" s="4"/>
      <c r="B460" s="129" t="s">
        <v>283</v>
      </c>
      <c r="C460" s="5">
        <v>2995.95</v>
      </c>
      <c r="D460" s="5">
        <v>2995.95</v>
      </c>
      <c r="E460" s="5">
        <v>2995.95</v>
      </c>
      <c r="F460" s="5">
        <v>2995.95</v>
      </c>
    </row>
    <row r="461" spans="1:8" x14ac:dyDescent="0.25">
      <c r="A461" s="6"/>
      <c r="B461" s="129" t="s">
        <v>284</v>
      </c>
      <c r="C461" s="5">
        <v>-14.84</v>
      </c>
      <c r="D461" s="5">
        <v>-14.84</v>
      </c>
      <c r="E461" s="5">
        <v>-14.84</v>
      </c>
      <c r="F461" s="5">
        <v>-14.84</v>
      </c>
    </row>
    <row r="462" spans="1:8" x14ac:dyDescent="0.25">
      <c r="A462" s="6"/>
      <c r="B462" s="132" t="s">
        <v>285</v>
      </c>
      <c r="C462" s="5">
        <v>16.25</v>
      </c>
      <c r="D462" s="5">
        <v>16.25</v>
      </c>
      <c r="E462" s="5">
        <v>16.25</v>
      </c>
      <c r="F462" s="5">
        <v>16.25</v>
      </c>
    </row>
    <row r="463" spans="1:8" x14ac:dyDescent="0.25">
      <c r="A463" s="6"/>
      <c r="B463" s="131" t="s">
        <v>286</v>
      </c>
      <c r="C463" s="194">
        <v>177.75</v>
      </c>
      <c r="D463" s="194">
        <v>177.75</v>
      </c>
      <c r="E463" s="194">
        <v>177.75</v>
      </c>
      <c r="F463" s="194">
        <v>177.75</v>
      </c>
    </row>
    <row r="464" spans="1:8" x14ac:dyDescent="0.25">
      <c r="A464" s="6"/>
      <c r="B464" s="6" t="s">
        <v>287</v>
      </c>
      <c r="C464" s="5">
        <v>76297.820000000007</v>
      </c>
      <c r="D464" s="5">
        <v>362671.35999999999</v>
      </c>
      <c r="E464" s="5">
        <v>314271.40000000002</v>
      </c>
      <c r="F464" s="5">
        <v>76297.820000000007</v>
      </c>
    </row>
    <row r="465" spans="1:6" x14ac:dyDescent="0.25">
      <c r="A465" s="6"/>
      <c r="B465" s="6" t="s">
        <v>288</v>
      </c>
      <c r="C465" s="194">
        <v>116345.36</v>
      </c>
      <c r="D465" s="194">
        <v>86745.98</v>
      </c>
      <c r="E465" s="194">
        <v>149375.96</v>
      </c>
      <c r="F465" s="194">
        <v>116345.36</v>
      </c>
    </row>
    <row r="466" spans="1:6" x14ac:dyDescent="0.25">
      <c r="A466" s="6"/>
      <c r="B466" s="6" t="s">
        <v>289</v>
      </c>
      <c r="C466" s="5">
        <v>2131.36</v>
      </c>
      <c r="D466" s="5">
        <v>2131.36</v>
      </c>
      <c r="E466" s="5">
        <v>2131.36</v>
      </c>
      <c r="F466" s="5">
        <v>2131.36</v>
      </c>
    </row>
    <row r="467" spans="1:6" x14ac:dyDescent="0.25">
      <c r="A467" s="6"/>
      <c r="B467" s="6" t="s">
        <v>290</v>
      </c>
      <c r="C467" s="5">
        <v>15133.28</v>
      </c>
      <c r="D467" s="5">
        <v>7846.28</v>
      </c>
      <c r="E467" s="5">
        <v>3459.28</v>
      </c>
      <c r="F467" s="5">
        <v>15133.28</v>
      </c>
    </row>
    <row r="468" spans="1:6" x14ac:dyDescent="0.25">
      <c r="A468" s="6"/>
      <c r="B468" s="6" t="s">
        <v>344</v>
      </c>
      <c r="C468" s="5">
        <v>0</v>
      </c>
      <c r="D468" s="5">
        <v>0</v>
      </c>
      <c r="E468" s="5">
        <v>0</v>
      </c>
      <c r="F468" s="5">
        <v>0</v>
      </c>
    </row>
    <row r="469" spans="1:6" x14ac:dyDescent="0.25">
      <c r="A469" s="6"/>
      <c r="B469" s="6" t="s">
        <v>291</v>
      </c>
      <c r="C469" s="5">
        <v>-13975.73</v>
      </c>
      <c r="D469" s="5">
        <v>-9947.42</v>
      </c>
      <c r="E469" s="5">
        <v>7782.66</v>
      </c>
      <c r="F469" s="5">
        <v>-13975.73</v>
      </c>
    </row>
    <row r="470" spans="1:6" x14ac:dyDescent="0.25">
      <c r="A470" s="6"/>
      <c r="B470" s="6" t="s">
        <v>292</v>
      </c>
      <c r="C470" s="5">
        <v>17.78</v>
      </c>
      <c r="D470" s="5">
        <v>69.11</v>
      </c>
      <c r="E470" s="5">
        <v>18</v>
      </c>
      <c r="F470" s="5">
        <v>17.78</v>
      </c>
    </row>
    <row r="471" spans="1:6" x14ac:dyDescent="0.25">
      <c r="A471" s="6"/>
      <c r="B471" s="6" t="s">
        <v>293</v>
      </c>
      <c r="C471" s="5">
        <v>707.42</v>
      </c>
      <c r="D471" s="5">
        <v>707.42</v>
      </c>
      <c r="E471" s="5">
        <v>952.42</v>
      </c>
      <c r="F471" s="5">
        <v>707.42</v>
      </c>
    </row>
    <row r="472" spans="1:6" x14ac:dyDescent="0.25">
      <c r="A472" s="6"/>
      <c r="B472" s="6" t="s">
        <v>294</v>
      </c>
      <c r="C472" s="5">
        <v>-6974.2</v>
      </c>
      <c r="D472" s="5">
        <v>-2399.81</v>
      </c>
      <c r="E472" s="5">
        <v>5764.49</v>
      </c>
      <c r="F472" s="5">
        <v>-6974.2</v>
      </c>
    </row>
    <row r="473" spans="1:6" x14ac:dyDescent="0.25">
      <c r="A473" s="6"/>
      <c r="B473" s="6" t="s">
        <v>109</v>
      </c>
      <c r="C473" s="5">
        <v>222763.49</v>
      </c>
      <c r="D473" s="5">
        <v>803161.49</v>
      </c>
      <c r="E473" s="5">
        <v>252621.87</v>
      </c>
      <c r="F473" s="5">
        <v>222763.49</v>
      </c>
    </row>
    <row r="474" spans="1:6" x14ac:dyDescent="0.25">
      <c r="A474" s="6"/>
      <c r="B474" s="6" t="s">
        <v>295</v>
      </c>
      <c r="C474" s="5">
        <v>18547.75</v>
      </c>
      <c r="D474" s="5">
        <v>-9950.48</v>
      </c>
      <c r="E474" s="5">
        <v>24879.360000000001</v>
      </c>
      <c r="F474" s="5">
        <v>18547.75</v>
      </c>
    </row>
    <row r="475" spans="1:6" x14ac:dyDescent="0.25">
      <c r="A475" s="6"/>
      <c r="B475" s="6" t="s">
        <v>296</v>
      </c>
      <c r="C475" s="5">
        <v>339.28</v>
      </c>
      <c r="D475" s="5">
        <v>5115.84</v>
      </c>
      <c r="E475" s="5">
        <v>1962.01</v>
      </c>
      <c r="F475" s="5">
        <v>339.28</v>
      </c>
    </row>
    <row r="476" spans="1:6" x14ac:dyDescent="0.25">
      <c r="A476" s="6"/>
      <c r="B476" s="6" t="s">
        <v>297</v>
      </c>
      <c r="C476" s="5">
        <v>225.51</v>
      </c>
      <c r="D476" s="5">
        <v>37110.730000000003</v>
      </c>
      <c r="E476" s="5">
        <v>115.75</v>
      </c>
      <c r="F476" s="5">
        <v>225.51</v>
      </c>
    </row>
    <row r="477" spans="1:6" x14ac:dyDescent="0.25">
      <c r="A477" s="6"/>
      <c r="B477" s="6" t="s">
        <v>298</v>
      </c>
      <c r="C477" s="5">
        <v>2791.06</v>
      </c>
      <c r="D477" s="5">
        <v>2791.06</v>
      </c>
      <c r="E477" s="5">
        <v>25911.06</v>
      </c>
      <c r="F477" s="5">
        <v>2791.06</v>
      </c>
    </row>
    <row r="478" spans="1:6" x14ac:dyDescent="0.25">
      <c r="A478" s="6"/>
      <c r="B478" s="6" t="s">
        <v>484</v>
      </c>
      <c r="C478" s="5">
        <v>0</v>
      </c>
      <c r="D478" s="5">
        <v>0</v>
      </c>
      <c r="E478" s="5">
        <v>5104.83</v>
      </c>
      <c r="F478" s="5">
        <v>0</v>
      </c>
    </row>
    <row r="479" spans="1:6" ht="18.75" customHeight="1" x14ac:dyDescent="0.25">
      <c r="A479" s="6"/>
      <c r="B479" s="6" t="s">
        <v>299</v>
      </c>
      <c r="C479" s="5">
        <v>21844.35</v>
      </c>
      <c r="D479" s="5">
        <v>5728.34</v>
      </c>
      <c r="E479" s="5">
        <v>339420.22</v>
      </c>
      <c r="F479" s="5">
        <v>21844.35</v>
      </c>
    </row>
    <row r="480" spans="1:6" x14ac:dyDescent="0.25">
      <c r="A480" s="6"/>
      <c r="B480" s="6" t="s">
        <v>300</v>
      </c>
      <c r="C480" s="5">
        <v>14058.32</v>
      </c>
      <c r="D480" s="5">
        <v>5900.36</v>
      </c>
      <c r="E480" s="5">
        <v>35805.54</v>
      </c>
      <c r="F480" s="5">
        <v>14058.32</v>
      </c>
    </row>
    <row r="481" spans="1:12" x14ac:dyDescent="0.25">
      <c r="A481" s="6"/>
      <c r="B481" s="6" t="s">
        <v>110</v>
      </c>
      <c r="C481" s="5">
        <v>0</v>
      </c>
      <c r="D481" s="5">
        <v>0</v>
      </c>
      <c r="E481" s="5">
        <v>0</v>
      </c>
      <c r="F481" s="5">
        <v>0</v>
      </c>
    </row>
    <row r="482" spans="1:12" x14ac:dyDescent="0.25">
      <c r="A482" s="4"/>
      <c r="B482" s="4" t="s">
        <v>111</v>
      </c>
      <c r="C482" s="7">
        <f>SUM(C457:C481)</f>
        <v>476105.56</v>
      </c>
      <c r="D482" s="7">
        <f>SUM(D457:D481)</f>
        <v>1310521.0400000003</v>
      </c>
      <c r="E482" s="7">
        <f>SUM(E457:E481)</f>
        <v>1175428.92</v>
      </c>
      <c r="F482" s="7">
        <f>SUM(F457:F481)</f>
        <v>476105.56</v>
      </c>
    </row>
    <row r="485" spans="1:12" x14ac:dyDescent="0.25">
      <c r="A485" s="2"/>
      <c r="B485" s="3" t="s">
        <v>55</v>
      </c>
      <c r="C485" s="5"/>
      <c r="D485" s="147"/>
      <c r="E485" s="147"/>
      <c r="F485" s="147"/>
      <c r="G485" s="5"/>
      <c r="H485" s="147"/>
    </row>
    <row r="486" spans="1:12" x14ac:dyDescent="0.25">
      <c r="A486" s="2"/>
      <c r="B486" s="2" t="s">
        <v>44</v>
      </c>
      <c r="C486" s="5">
        <f>D486-E486</f>
        <v>833615.48</v>
      </c>
      <c r="D486" s="317">
        <f>'Fin Position'!C13</f>
        <v>1330188.29</v>
      </c>
      <c r="E486" s="147">
        <v>496572.81</v>
      </c>
      <c r="F486" s="147"/>
      <c r="G486" s="5"/>
      <c r="H486" s="147"/>
    </row>
    <row r="487" spans="1:12" x14ac:dyDescent="0.25">
      <c r="A487" s="2"/>
      <c r="B487" s="2" t="s">
        <v>54</v>
      </c>
      <c r="C487" s="5">
        <f>D487-E487</f>
        <v>0</v>
      </c>
      <c r="D487" s="147">
        <v>0</v>
      </c>
      <c r="E487" s="147"/>
      <c r="F487" s="147"/>
      <c r="G487" s="5"/>
      <c r="H487" s="147"/>
    </row>
    <row r="488" spans="1:12" s="21" customFormat="1" x14ac:dyDescent="0.25">
      <c r="A488" s="3"/>
      <c r="B488" s="3" t="s">
        <v>55</v>
      </c>
      <c r="C488" s="7">
        <f>D488-E488</f>
        <v>833615.48</v>
      </c>
      <c r="D488" s="154">
        <f>'Fin Position'!C13</f>
        <v>1330188.29</v>
      </c>
      <c r="E488" s="154">
        <f>E486-E487</f>
        <v>496572.81</v>
      </c>
      <c r="F488" s="154"/>
      <c r="G488" s="7"/>
      <c r="H488" s="154"/>
      <c r="I488" s="76"/>
      <c r="J488" s="76"/>
      <c r="K488" s="76"/>
      <c r="L488" s="76"/>
    </row>
    <row r="489" spans="1:12" x14ac:dyDescent="0.25">
      <c r="A489" s="2"/>
      <c r="B489" s="2"/>
      <c r="C489" s="5"/>
      <c r="D489" s="147"/>
      <c r="E489" s="147"/>
      <c r="F489" s="147"/>
      <c r="G489" s="5"/>
      <c r="H489" s="147"/>
    </row>
    <row r="492" spans="1:12" x14ac:dyDescent="0.25">
      <c r="A492" s="6"/>
      <c r="B492" s="176" t="s">
        <v>485</v>
      </c>
      <c r="C492" s="4"/>
      <c r="D492" s="7"/>
      <c r="E492" s="7"/>
      <c r="F492" s="174"/>
      <c r="G492" s="5"/>
      <c r="H492" s="5"/>
    </row>
    <row r="493" spans="1:12" s="33" customFormat="1" x14ac:dyDescent="0.25">
      <c r="A493" s="6"/>
      <c r="B493" s="267" t="s">
        <v>486</v>
      </c>
      <c r="C493" s="19">
        <f>D493-E493</f>
        <v>2388286.2799999998</v>
      </c>
      <c r="D493" s="5">
        <f>'Fin Position'!C37</f>
        <v>1688962.92</v>
      </c>
      <c r="E493" s="265">
        <v>-699323.36</v>
      </c>
      <c r="F493" s="266"/>
      <c r="G493" s="5"/>
      <c r="H493" s="5"/>
      <c r="I493" s="98"/>
      <c r="J493" s="98"/>
      <c r="K493" s="98"/>
      <c r="L493" s="98"/>
    </row>
    <row r="494" spans="1:12" x14ac:dyDescent="0.25">
      <c r="A494" s="6"/>
      <c r="B494" s="264" t="s">
        <v>487</v>
      </c>
      <c r="C494" s="19">
        <f>D494-E494</f>
        <v>-699323.35999999987</v>
      </c>
      <c r="D494" s="5">
        <f>'Fin Position'!C38</f>
        <v>495772.81</v>
      </c>
      <c r="E494" s="265">
        <f>'Fin Position'!E38</f>
        <v>1195096.17</v>
      </c>
      <c r="F494" s="266"/>
      <c r="G494" s="5"/>
      <c r="H494" s="5"/>
    </row>
    <row r="495" spans="1:12" s="21" customFormat="1" x14ac:dyDescent="0.25">
      <c r="A495" s="4"/>
      <c r="B495" s="318" t="s">
        <v>485</v>
      </c>
      <c r="C495" s="20">
        <f>D495-E495</f>
        <v>1688962.92</v>
      </c>
      <c r="D495" s="7">
        <f>'Fin Position'!C39</f>
        <v>2184735.73</v>
      </c>
      <c r="E495" s="314">
        <f>'Fin Position'!E39</f>
        <v>495772.80999999994</v>
      </c>
      <c r="F495" s="174"/>
      <c r="G495" s="7"/>
      <c r="H495" s="7"/>
      <c r="I495" s="76"/>
      <c r="J495" s="76"/>
      <c r="K495" s="76"/>
      <c r="L495" s="76"/>
    </row>
    <row r="496" spans="1:12" x14ac:dyDescent="0.25">
      <c r="A496" s="6"/>
      <c r="B496" s="267"/>
      <c r="C496" s="6"/>
      <c r="D496" s="5"/>
      <c r="E496" s="265"/>
      <c r="F496" s="266"/>
      <c r="G496" s="5"/>
      <c r="H496" s="5"/>
    </row>
    <row r="497" spans="1:12" x14ac:dyDescent="0.25">
      <c r="A497" s="6"/>
      <c r="B497" s="191"/>
      <c r="C497" s="4"/>
      <c r="D497" s="7"/>
      <c r="E497" s="192"/>
      <c r="F497" s="174"/>
      <c r="G497" s="7"/>
      <c r="H497" s="5"/>
    </row>
    <row r="498" spans="1:12" ht="20.25" x14ac:dyDescent="0.3">
      <c r="A498" s="6"/>
      <c r="B498" s="328" t="s">
        <v>494</v>
      </c>
      <c r="C498" s="4"/>
      <c r="D498" s="7"/>
      <c r="E498" s="192"/>
      <c r="F498" s="174"/>
      <c r="G498" s="7"/>
      <c r="H498" s="5"/>
    </row>
    <row r="499" spans="1:12" x14ac:dyDescent="0.25">
      <c r="A499" s="6">
        <v>17</v>
      </c>
      <c r="B499" s="191" t="s">
        <v>491</v>
      </c>
      <c r="C499" s="4"/>
      <c r="D499" s="7"/>
      <c r="E499" s="192"/>
      <c r="F499" s="174"/>
      <c r="G499" s="7"/>
      <c r="H499" s="5"/>
    </row>
    <row r="500" spans="1:12" x14ac:dyDescent="0.25">
      <c r="A500" s="6"/>
      <c r="B500" s="191"/>
      <c r="C500" s="4"/>
      <c r="D500" s="7"/>
      <c r="E500" s="192"/>
      <c r="F500" s="174"/>
      <c r="G500" s="7"/>
      <c r="H500" s="5"/>
    </row>
    <row r="501" spans="1:12" x14ac:dyDescent="0.25">
      <c r="A501" s="6"/>
      <c r="B501" s="175" t="s">
        <v>108</v>
      </c>
      <c r="C501" s="22"/>
      <c r="D501" s="32"/>
      <c r="E501" s="32"/>
      <c r="F501" s="315">
        <v>2019</v>
      </c>
      <c r="G501" s="176">
        <v>2018</v>
      </c>
      <c r="H501" s="5"/>
    </row>
    <row r="502" spans="1:12" x14ac:dyDescent="0.25">
      <c r="A502" s="6"/>
      <c r="B502" s="176" t="s">
        <v>326</v>
      </c>
      <c r="C502" s="4" t="s">
        <v>325</v>
      </c>
      <c r="D502" s="7" t="s">
        <v>322</v>
      </c>
      <c r="E502" s="7" t="s">
        <v>323</v>
      </c>
      <c r="F502" s="174" t="s">
        <v>324</v>
      </c>
      <c r="G502" s="5"/>
      <c r="H502" s="5"/>
    </row>
    <row r="503" spans="1:12" s="33" customFormat="1" x14ac:dyDescent="0.25">
      <c r="A503" s="6"/>
      <c r="B503" s="267" t="s">
        <v>415</v>
      </c>
      <c r="C503" s="6" t="s">
        <v>416</v>
      </c>
      <c r="D503" s="5">
        <v>1300</v>
      </c>
      <c r="E503" s="265">
        <v>0</v>
      </c>
      <c r="F503" s="266">
        <v>0</v>
      </c>
      <c r="G503" s="5">
        <v>0</v>
      </c>
      <c r="H503" s="5"/>
      <c r="I503" s="98"/>
      <c r="J503" s="98"/>
      <c r="K503" s="98"/>
      <c r="L503" s="98"/>
    </row>
    <row r="504" spans="1:12" x14ac:dyDescent="0.25">
      <c r="A504" s="4"/>
      <c r="B504" s="264">
        <v>42256</v>
      </c>
      <c r="C504" s="6" t="s">
        <v>320</v>
      </c>
      <c r="D504" s="5">
        <v>200</v>
      </c>
      <c r="E504" s="265"/>
      <c r="F504" s="266">
        <f>D504-E504</f>
        <v>200</v>
      </c>
      <c r="G504" s="5">
        <v>200</v>
      </c>
      <c r="H504" s="5"/>
    </row>
    <row r="505" spans="1:12" x14ac:dyDescent="0.25">
      <c r="A505" s="4"/>
      <c r="B505" s="264">
        <v>42348</v>
      </c>
      <c r="C505" s="6" t="s">
        <v>321</v>
      </c>
      <c r="D505" s="5">
        <v>650</v>
      </c>
      <c r="E505" s="265">
        <v>0</v>
      </c>
      <c r="F505" s="266">
        <f>D505-E505</f>
        <v>650</v>
      </c>
      <c r="G505" s="5">
        <v>650</v>
      </c>
      <c r="H505" s="5"/>
    </row>
    <row r="506" spans="1:12" x14ac:dyDescent="0.25">
      <c r="A506" s="4"/>
      <c r="B506" s="267" t="s">
        <v>327</v>
      </c>
      <c r="C506" s="6" t="s">
        <v>328</v>
      </c>
      <c r="D506" s="5">
        <v>19217.25</v>
      </c>
      <c r="E506" s="265">
        <v>400</v>
      </c>
      <c r="F506" s="266">
        <f>D506-E506</f>
        <v>18817.25</v>
      </c>
      <c r="G506" s="5">
        <v>18817.25</v>
      </c>
      <c r="H506" s="5"/>
    </row>
    <row r="507" spans="1:12" x14ac:dyDescent="0.25">
      <c r="B507" s="191"/>
      <c r="C507" s="4" t="s">
        <v>62</v>
      </c>
      <c r="D507" s="7">
        <f>SUM(D504:D506)</f>
        <v>20067.25</v>
      </c>
      <c r="E507" s="192">
        <f>SUM(E504:E506)</f>
        <v>400</v>
      </c>
      <c r="F507" s="174">
        <f>D507-E507</f>
        <v>19667.25</v>
      </c>
      <c r="G507" s="7">
        <f>SUM(G503:G506)</f>
        <v>19667.25</v>
      </c>
      <c r="H507" s="5"/>
    </row>
    <row r="508" spans="1:12" x14ac:dyDescent="0.25">
      <c r="B508" s="4"/>
      <c r="C508" s="4"/>
      <c r="D508" s="4"/>
      <c r="E508" s="4"/>
      <c r="F508" s="67"/>
      <c r="G508" s="7"/>
      <c r="H508" s="7"/>
    </row>
    <row r="509" spans="1:12" x14ac:dyDescent="0.25">
      <c r="B509" s="130"/>
      <c r="C509" s="6"/>
      <c r="D509" s="6"/>
      <c r="E509" s="6"/>
      <c r="F509" s="67"/>
      <c r="G509" s="7"/>
      <c r="H509" s="7"/>
    </row>
    <row r="523" spans="1:6" x14ac:dyDescent="0.25">
      <c r="B523" s="13"/>
      <c r="C523" s="14"/>
    </row>
    <row r="524" spans="1:6" x14ac:dyDescent="0.25">
      <c r="A524" s="22"/>
      <c r="B524" s="95"/>
      <c r="C524" s="95"/>
      <c r="D524" s="22"/>
      <c r="E524" s="22"/>
      <c r="F524" s="22"/>
    </row>
    <row r="525" spans="1:6" x14ac:dyDescent="0.25">
      <c r="A525" s="23"/>
      <c r="B525" s="141"/>
      <c r="C525" s="96"/>
      <c r="D525" s="23"/>
      <c r="E525" s="23"/>
      <c r="F525" s="94"/>
    </row>
    <row r="526" spans="1:6" x14ac:dyDescent="0.25">
      <c r="A526" s="23"/>
      <c r="B526" s="22"/>
      <c r="C526" s="22"/>
      <c r="D526" s="22"/>
      <c r="E526" s="22"/>
      <c r="F526" s="94"/>
    </row>
    <row r="527" spans="1:6" x14ac:dyDescent="0.25">
      <c r="A527" s="22"/>
      <c r="B527" s="22"/>
      <c r="C527" s="22"/>
      <c r="D527" s="22"/>
      <c r="E527" s="22"/>
      <c r="F527" s="22"/>
    </row>
    <row r="547" spans="1:8" x14ac:dyDescent="0.25">
      <c r="G547" s="165"/>
      <c r="H547" s="165"/>
    </row>
    <row r="548" spans="1:8" x14ac:dyDescent="0.25">
      <c r="G548" s="165"/>
      <c r="H548" s="165"/>
    </row>
    <row r="549" spans="1:8" x14ac:dyDescent="0.25">
      <c r="G549" s="165"/>
      <c r="H549" s="165"/>
    </row>
    <row r="550" spans="1:8" x14ac:dyDescent="0.25">
      <c r="G550" s="165"/>
      <c r="H550" s="165"/>
    </row>
    <row r="551" spans="1:8" x14ac:dyDescent="0.25">
      <c r="G551" s="165"/>
      <c r="H551" s="165"/>
    </row>
    <row r="552" spans="1:8" x14ac:dyDescent="0.25">
      <c r="G552" s="165"/>
      <c r="H552" s="165"/>
    </row>
    <row r="553" spans="1:8" x14ac:dyDescent="0.25">
      <c r="G553" s="165"/>
      <c r="H553" s="165"/>
    </row>
    <row r="554" spans="1:8" x14ac:dyDescent="0.25">
      <c r="G554" s="165"/>
      <c r="H554" s="165"/>
    </row>
    <row r="555" spans="1:8" x14ac:dyDescent="0.25">
      <c r="G555" s="165"/>
      <c r="H555" s="165"/>
    </row>
    <row r="556" spans="1:8" x14ac:dyDescent="0.25">
      <c r="G556" s="165"/>
      <c r="H556" s="165"/>
    </row>
    <row r="557" spans="1:8" x14ac:dyDescent="0.25">
      <c r="A557" s="22"/>
      <c r="B557" s="22"/>
      <c r="C557" s="22"/>
      <c r="D557" s="22"/>
      <c r="E557" s="22"/>
      <c r="F557" s="22"/>
    </row>
    <row r="572" ht="19.5" customHeight="1" x14ac:dyDescent="0.25"/>
    <row r="583" spans="1:8" x14ac:dyDescent="0.25">
      <c r="A583" s="96"/>
    </row>
    <row r="584" spans="1:8" x14ac:dyDescent="0.25">
      <c r="H584" s="22"/>
    </row>
    <row r="589" spans="1:8" x14ac:dyDescent="0.25">
      <c r="G589" s="165"/>
    </row>
    <row r="590" spans="1:8" x14ac:dyDescent="0.25">
      <c r="G590" s="165"/>
    </row>
    <row r="598" spans="1:8" x14ac:dyDescent="0.25">
      <c r="A598" s="23"/>
      <c r="B598" s="22"/>
      <c r="C598" s="22"/>
      <c r="D598" s="22"/>
      <c r="E598" s="22"/>
      <c r="F598" s="93"/>
    </row>
    <row r="599" spans="1:8" x14ac:dyDescent="0.25">
      <c r="A599" s="144"/>
      <c r="B599" s="145"/>
      <c r="C599" s="146"/>
      <c r="D599" s="94"/>
      <c r="E599" s="94"/>
      <c r="F599" s="166"/>
      <c r="G599" s="166"/>
      <c r="H599" s="166"/>
    </row>
    <row r="600" spans="1:8" x14ac:dyDescent="0.25">
      <c r="A600" s="144"/>
      <c r="B600" s="145"/>
      <c r="C600" s="146"/>
      <c r="D600" s="94"/>
      <c r="E600" s="94"/>
      <c r="F600" s="166"/>
      <c r="G600" s="166"/>
      <c r="H600" s="166"/>
    </row>
    <row r="601" spans="1:8" x14ac:dyDescent="0.25">
      <c r="A601" s="144"/>
      <c r="B601" s="145"/>
      <c r="C601" s="146"/>
      <c r="D601" s="94"/>
      <c r="E601" s="94"/>
      <c r="F601" s="166"/>
      <c r="G601" s="94"/>
      <c r="H601" s="166"/>
    </row>
    <row r="604" spans="1:8" ht="19.5" customHeight="1" x14ac:dyDescent="0.25"/>
    <row r="605" spans="1:8" ht="25.5" customHeight="1" x14ac:dyDescent="0.25"/>
    <row r="606" spans="1:8" ht="23.25" customHeight="1" x14ac:dyDescent="0.25"/>
    <row r="607" spans="1:8" ht="23.25" customHeight="1" x14ac:dyDescent="0.25"/>
    <row r="608" spans="1:8" ht="24" customHeight="1" x14ac:dyDescent="0.25"/>
    <row r="609" ht="23.25" customHeight="1" x14ac:dyDescent="0.25"/>
    <row r="610" ht="23.25" customHeight="1" x14ac:dyDescent="0.25"/>
    <row r="611" ht="21" customHeight="1" x14ac:dyDescent="0.25"/>
    <row r="612" ht="25.5" customHeight="1" x14ac:dyDescent="0.25"/>
    <row r="613" ht="29.25" customHeight="1" x14ac:dyDescent="0.25"/>
    <row r="614" ht="25.5" customHeight="1" x14ac:dyDescent="0.25"/>
    <row r="615" ht="29.25" customHeight="1" x14ac:dyDescent="0.25"/>
    <row r="616" ht="27.75" customHeight="1" x14ac:dyDescent="0.25"/>
    <row r="627" spans="7:8" x14ac:dyDescent="0.25">
      <c r="G627" s="163"/>
      <c r="H627" s="163"/>
    </row>
    <row r="628" spans="7:8" x14ac:dyDescent="0.25">
      <c r="G628" s="163"/>
      <c r="H628" s="163"/>
    </row>
    <row r="629" spans="7:8" x14ac:dyDescent="0.25">
      <c r="G629" s="163"/>
      <c r="H629" s="163"/>
    </row>
    <row r="630" spans="7:8" x14ac:dyDescent="0.25">
      <c r="G630" s="163"/>
      <c r="H630" s="163"/>
    </row>
    <row r="631" spans="7:8" x14ac:dyDescent="0.25">
      <c r="G631" s="163"/>
      <c r="H631" s="163"/>
    </row>
    <row r="692" ht="24.75" customHeight="1" x14ac:dyDescent="0.25"/>
    <row r="693" ht="25.5" customHeight="1" x14ac:dyDescent="0.25"/>
    <row r="694" ht="23.25" customHeight="1" x14ac:dyDescent="0.25"/>
    <row r="695" ht="25.5" customHeight="1" x14ac:dyDescent="0.25"/>
    <row r="696" ht="24" customHeight="1" x14ac:dyDescent="0.25"/>
    <row r="697" ht="24.75" customHeight="1" x14ac:dyDescent="0.25"/>
    <row r="698" ht="26.25" customHeight="1" x14ac:dyDescent="0.25"/>
    <row r="699" ht="24" customHeight="1" x14ac:dyDescent="0.25"/>
    <row r="700" ht="23.25" customHeight="1" x14ac:dyDescent="0.25"/>
    <row r="701" ht="24.75" customHeight="1" x14ac:dyDescent="0.25"/>
    <row r="702" ht="23.25" customHeight="1" x14ac:dyDescent="0.25"/>
    <row r="703" ht="21" customHeight="1" x14ac:dyDescent="0.25"/>
    <row r="704" ht="23.25" customHeight="1" x14ac:dyDescent="0.25"/>
    <row r="722" spans="7:8" x14ac:dyDescent="0.25">
      <c r="G722" s="163"/>
      <c r="H722" s="163"/>
    </row>
    <row r="723" spans="7:8" x14ac:dyDescent="0.25">
      <c r="G723" s="163"/>
      <c r="H723" s="163"/>
    </row>
    <row r="724" spans="7:8" x14ac:dyDescent="0.25">
      <c r="G724" s="163"/>
      <c r="H724" s="163"/>
    </row>
    <row r="725" spans="7:8" x14ac:dyDescent="0.25">
      <c r="G725" s="163"/>
      <c r="H725" s="163"/>
    </row>
    <row r="726" spans="7:8" x14ac:dyDescent="0.25">
      <c r="G726" s="163"/>
      <c r="H726" s="163"/>
    </row>
    <row r="727" spans="7:8" x14ac:dyDescent="0.25">
      <c r="G727" s="163"/>
      <c r="H727" s="163"/>
    </row>
    <row r="728" spans="7:8" x14ac:dyDescent="0.25">
      <c r="G728" s="163"/>
      <c r="H728" s="163"/>
    </row>
    <row r="729" spans="7:8" x14ac:dyDescent="0.25">
      <c r="G729" s="163"/>
      <c r="H729" s="163"/>
    </row>
    <row r="730" spans="7:8" x14ac:dyDescent="0.25">
      <c r="G730" s="163"/>
      <c r="H730" s="163"/>
    </row>
    <row r="731" spans="7:8" x14ac:dyDescent="0.25">
      <c r="G731" s="163"/>
      <c r="H731" s="163"/>
    </row>
    <row r="732" spans="7:8" x14ac:dyDescent="0.25">
      <c r="G732" s="163"/>
      <c r="H732" s="163"/>
    </row>
    <row r="733" spans="7:8" x14ac:dyDescent="0.25">
      <c r="G733" s="163"/>
      <c r="H733" s="163"/>
    </row>
    <row r="734" spans="7:8" x14ac:dyDescent="0.25">
      <c r="G734" s="163"/>
      <c r="H734" s="163"/>
    </row>
    <row r="735" spans="7:8" x14ac:dyDescent="0.25">
      <c r="G735" s="163"/>
      <c r="H735" s="163"/>
    </row>
    <row r="736" spans="7:8" x14ac:dyDescent="0.25">
      <c r="G736" s="163"/>
      <c r="H736" s="163"/>
    </row>
    <row r="737" spans="7:8" x14ac:dyDescent="0.25">
      <c r="G737" s="163"/>
      <c r="H737" s="163"/>
    </row>
    <row r="738" spans="7:8" x14ac:dyDescent="0.25">
      <c r="G738" s="163"/>
      <c r="H738" s="163"/>
    </row>
    <row r="739" spans="7:8" x14ac:dyDescent="0.25">
      <c r="G739" s="163"/>
      <c r="H739" s="163"/>
    </row>
    <row r="740" spans="7:8" x14ac:dyDescent="0.25">
      <c r="G740" s="163"/>
      <c r="H740" s="163"/>
    </row>
    <row r="741" spans="7:8" x14ac:dyDescent="0.25">
      <c r="G741" s="163"/>
      <c r="H741" s="163"/>
    </row>
    <row r="742" spans="7:8" x14ac:dyDescent="0.25">
      <c r="G742" s="163"/>
      <c r="H742" s="163"/>
    </row>
    <row r="743" spans="7:8" x14ac:dyDescent="0.25">
      <c r="G743" s="163"/>
      <c r="H743" s="163"/>
    </row>
    <row r="744" spans="7:8" x14ac:dyDescent="0.25">
      <c r="G744" s="163"/>
      <c r="H744" s="163"/>
    </row>
    <row r="745" spans="7:8" x14ac:dyDescent="0.25">
      <c r="G745" s="163"/>
      <c r="H745" s="163"/>
    </row>
    <row r="746" spans="7:8" x14ac:dyDescent="0.25">
      <c r="G746" s="163"/>
      <c r="H746" s="163"/>
    </row>
    <row r="747" spans="7:8" x14ac:dyDescent="0.25">
      <c r="G747" s="163"/>
      <c r="H747" s="163"/>
    </row>
    <row r="748" spans="7:8" x14ac:dyDescent="0.25">
      <c r="G748" s="163"/>
      <c r="H748" s="163"/>
    </row>
    <row r="749" spans="7:8" x14ac:dyDescent="0.25">
      <c r="G749" s="163"/>
      <c r="H749" s="163"/>
    </row>
    <row r="750" spans="7:8" x14ac:dyDescent="0.25">
      <c r="G750" s="163"/>
      <c r="H750" s="163"/>
    </row>
    <row r="751" spans="7:8" x14ac:dyDescent="0.25">
      <c r="G751" s="163"/>
      <c r="H751" s="163"/>
    </row>
    <row r="752" spans="7:8" x14ac:dyDescent="0.25">
      <c r="G752" s="163"/>
      <c r="H752" s="163"/>
    </row>
    <row r="753" spans="7:8" x14ac:dyDescent="0.25">
      <c r="G753" s="163"/>
      <c r="H753" s="163"/>
    </row>
    <row r="754" spans="7:8" x14ac:dyDescent="0.25">
      <c r="G754" s="163"/>
      <c r="H754" s="163"/>
    </row>
    <row r="755" spans="7:8" x14ac:dyDescent="0.25">
      <c r="G755" s="163"/>
      <c r="H755" s="163"/>
    </row>
    <row r="756" spans="7:8" x14ac:dyDescent="0.25">
      <c r="G756" s="163"/>
      <c r="H756" s="163"/>
    </row>
    <row r="757" spans="7:8" x14ac:dyDescent="0.25">
      <c r="G757" s="163"/>
      <c r="H757" s="163"/>
    </row>
    <row r="758" spans="7:8" x14ac:dyDescent="0.25">
      <c r="G758" s="163"/>
      <c r="H758" s="163"/>
    </row>
    <row r="759" spans="7:8" x14ac:dyDescent="0.25">
      <c r="G759" s="163"/>
      <c r="H759" s="163"/>
    </row>
    <row r="760" spans="7:8" x14ac:dyDescent="0.25">
      <c r="G760" s="163"/>
      <c r="H760" s="163"/>
    </row>
    <row r="761" spans="7:8" x14ac:dyDescent="0.25">
      <c r="G761" s="163"/>
      <c r="H761" s="163"/>
    </row>
    <row r="762" spans="7:8" x14ac:dyDescent="0.25">
      <c r="G762" s="163"/>
      <c r="H762" s="163"/>
    </row>
    <row r="763" spans="7:8" x14ac:dyDescent="0.25">
      <c r="G763" s="163"/>
      <c r="H763" s="163"/>
    </row>
    <row r="764" spans="7:8" x14ac:dyDescent="0.25">
      <c r="G764" s="163"/>
      <c r="H764" s="163"/>
    </row>
    <row r="765" spans="7:8" x14ac:dyDescent="0.25">
      <c r="G765" s="163"/>
      <c r="H765" s="163"/>
    </row>
    <row r="766" spans="7:8" x14ac:dyDescent="0.25">
      <c r="G766" s="163"/>
      <c r="H766" s="163"/>
    </row>
    <row r="767" spans="7:8" x14ac:dyDescent="0.25">
      <c r="G767" s="163"/>
      <c r="H767" s="163"/>
    </row>
    <row r="768" spans="7:8" x14ac:dyDescent="0.25">
      <c r="G768" s="163"/>
      <c r="H768" s="163"/>
    </row>
    <row r="769" spans="7:8" x14ac:dyDescent="0.25">
      <c r="G769" s="163"/>
      <c r="H769" s="163"/>
    </row>
    <row r="770" spans="7:8" x14ac:dyDescent="0.25">
      <c r="G770" s="163"/>
      <c r="H770" s="163"/>
    </row>
    <row r="771" spans="7:8" x14ac:dyDescent="0.25">
      <c r="G771" s="163"/>
      <c r="H771" s="163"/>
    </row>
    <row r="772" spans="7:8" x14ac:dyDescent="0.25">
      <c r="G772" s="163"/>
      <c r="H772" s="163"/>
    </row>
    <row r="773" spans="7:8" x14ac:dyDescent="0.25">
      <c r="G773" s="163"/>
      <c r="H773" s="163"/>
    </row>
    <row r="774" spans="7:8" x14ac:dyDescent="0.25">
      <c r="G774" s="163"/>
      <c r="H774" s="163"/>
    </row>
    <row r="775" spans="7:8" x14ac:dyDescent="0.25">
      <c r="G775" s="163"/>
      <c r="H775" s="163"/>
    </row>
    <row r="776" spans="7:8" x14ac:dyDescent="0.25">
      <c r="G776" s="163"/>
      <c r="H776" s="163"/>
    </row>
    <row r="777" spans="7:8" x14ac:dyDescent="0.25">
      <c r="G777" s="163"/>
      <c r="H777" s="163"/>
    </row>
    <row r="778" spans="7:8" x14ac:dyDescent="0.25">
      <c r="G778" s="163"/>
      <c r="H778" s="163"/>
    </row>
    <row r="779" spans="7:8" x14ac:dyDescent="0.25">
      <c r="G779" s="163"/>
      <c r="H779" s="163"/>
    </row>
    <row r="780" spans="7:8" x14ac:dyDescent="0.25">
      <c r="G780" s="163"/>
      <c r="H780" s="163"/>
    </row>
    <row r="781" spans="7:8" x14ac:dyDescent="0.25">
      <c r="G781" s="163"/>
      <c r="H781" s="163"/>
    </row>
    <row r="782" spans="7:8" x14ac:dyDescent="0.25">
      <c r="G782" s="163"/>
      <c r="H782" s="163"/>
    </row>
    <row r="783" spans="7:8" x14ac:dyDescent="0.25">
      <c r="G783" s="163"/>
      <c r="H783" s="163"/>
    </row>
    <row r="784" spans="7:8" x14ac:dyDescent="0.25">
      <c r="G784" s="163"/>
      <c r="H784" s="165"/>
    </row>
    <row r="785" spans="1:8" x14ac:dyDescent="0.25">
      <c r="G785" s="163"/>
      <c r="H785" s="165"/>
    </row>
    <row r="786" spans="1:8" x14ac:dyDescent="0.25">
      <c r="G786" s="163"/>
      <c r="H786" s="165"/>
    </row>
    <row r="787" spans="1:8" ht="18" customHeight="1" x14ac:dyDescent="0.25">
      <c r="G787" s="163"/>
      <c r="H787" s="165"/>
    </row>
    <row r="788" spans="1:8" ht="17.25" customHeight="1" x14ac:dyDescent="0.25">
      <c r="G788" s="163"/>
      <c r="H788" s="165"/>
    </row>
    <row r="789" spans="1:8" ht="18.75" customHeight="1" x14ac:dyDescent="0.25">
      <c r="G789" s="163"/>
      <c r="H789" s="165"/>
    </row>
    <row r="790" spans="1:8" ht="19.5" customHeight="1" x14ac:dyDescent="0.25">
      <c r="G790" s="163"/>
      <c r="H790" s="165"/>
    </row>
    <row r="791" spans="1:8" ht="17.25" customHeight="1" x14ac:dyDescent="0.25">
      <c r="G791" s="165"/>
      <c r="H791" s="165"/>
    </row>
    <row r="792" spans="1:8" ht="16.5" customHeight="1" x14ac:dyDescent="0.25">
      <c r="G792" s="165"/>
      <c r="H792" s="165"/>
    </row>
    <row r="793" spans="1:8" ht="18" customHeight="1" x14ac:dyDescent="0.25">
      <c r="G793" s="165"/>
      <c r="H793" s="165"/>
    </row>
    <row r="794" spans="1:8" ht="18" customHeight="1" x14ac:dyDescent="0.25">
      <c r="G794" s="165"/>
      <c r="H794" s="165"/>
    </row>
    <row r="795" spans="1:8" ht="18" customHeight="1" x14ac:dyDescent="0.25">
      <c r="G795" s="165"/>
      <c r="H795" s="165"/>
    </row>
    <row r="796" spans="1:8" ht="16.5" customHeight="1" x14ac:dyDescent="0.25">
      <c r="G796" s="165"/>
      <c r="H796" s="165"/>
    </row>
    <row r="797" spans="1:8" ht="25.5" customHeight="1" x14ac:dyDescent="0.25">
      <c r="G797" s="165"/>
      <c r="H797" s="165"/>
    </row>
    <row r="798" spans="1:8" ht="20.25" customHeight="1" x14ac:dyDescent="0.25">
      <c r="A798" s="22"/>
      <c r="G798" s="165"/>
      <c r="H798" s="165"/>
    </row>
    <row r="799" spans="1:8" ht="16.5" customHeight="1" x14ac:dyDescent="0.25"/>
    <row r="807" spans="1:1" x14ac:dyDescent="0.25">
      <c r="A807" s="22"/>
    </row>
    <row r="891" spans="7:8" x14ac:dyDescent="0.25">
      <c r="G891" s="165"/>
      <c r="H891" s="165"/>
    </row>
  </sheetData>
  <mergeCells count="1">
    <mergeCell ref="A305:G305"/>
  </mergeCells>
  <pageMargins left="0.46" right="0.28999999999999998" top="0.56999999999999995" bottom="0.54" header="0.3" footer="0.3"/>
  <pageSetup scale="84" orientation="landscape" r:id="rId1"/>
  <rowBreaks count="11" manualBreakCount="11">
    <brk id="27" max="7" man="1"/>
    <brk id="49" max="7" man="1"/>
    <brk id="82" max="7" man="1"/>
    <brk id="111" max="7" man="1"/>
    <brk id="115" max="7" man="1"/>
    <brk id="118" max="7" man="1"/>
    <brk id="138" max="7" man="1"/>
    <brk id="168" max="7" man="1"/>
    <brk id="224" max="7" man="1"/>
    <brk id="304" max="7" man="1"/>
    <brk id="305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37" workbookViewId="0">
      <selection activeCell="C22" sqref="C22"/>
    </sheetView>
  </sheetViews>
  <sheetFormatPr defaultRowHeight="15" x14ac:dyDescent="0.25"/>
  <cols>
    <col min="1" max="1" width="30.85546875" customWidth="1"/>
    <col min="2" max="2" width="10.7109375" customWidth="1"/>
    <col min="3" max="3" width="20.28515625" customWidth="1"/>
    <col min="5" max="5" width="19.140625" customWidth="1"/>
    <col min="8" max="8" width="13.28515625" customWidth="1"/>
    <col min="10" max="10" width="12.42578125" bestFit="1" customWidth="1"/>
    <col min="12" max="12" width="12.85546875" customWidth="1"/>
  </cols>
  <sheetData>
    <row r="1" spans="1:5" ht="18.75" x14ac:dyDescent="0.3">
      <c r="A1" s="222" t="s">
        <v>339</v>
      </c>
      <c r="B1" s="223"/>
      <c r="C1" s="223"/>
    </row>
    <row r="3" spans="1:5" x14ac:dyDescent="0.25">
      <c r="A3" s="37" t="s">
        <v>360</v>
      </c>
      <c r="B3" s="38"/>
      <c r="C3" s="39"/>
      <c r="D3" s="40"/>
      <c r="E3" s="39"/>
    </row>
    <row r="4" spans="1:5" x14ac:dyDescent="0.25">
      <c r="A4" s="41"/>
      <c r="B4" s="38"/>
      <c r="C4" s="42" t="s">
        <v>36</v>
      </c>
      <c r="D4" s="38"/>
      <c r="E4" s="42" t="s">
        <v>2</v>
      </c>
    </row>
    <row r="5" spans="1:5" x14ac:dyDescent="0.25">
      <c r="A5" s="41"/>
      <c r="B5" s="38"/>
      <c r="C5" s="277">
        <v>2019</v>
      </c>
      <c r="D5" s="38"/>
      <c r="E5" s="277">
        <v>2018</v>
      </c>
    </row>
    <row r="6" spans="1:5" ht="13.5" customHeight="1" x14ac:dyDescent="0.25">
      <c r="A6" s="37" t="s">
        <v>37</v>
      </c>
      <c r="C6" s="44" t="s">
        <v>361</v>
      </c>
      <c r="D6" s="45"/>
      <c r="E6" s="44" t="s">
        <v>361</v>
      </c>
    </row>
    <row r="7" spans="1:5" ht="14.25" customHeight="1" x14ac:dyDescent="0.25">
      <c r="A7" s="37"/>
      <c r="B7" s="43" t="s">
        <v>38</v>
      </c>
      <c r="C7" s="44"/>
      <c r="D7" s="45"/>
      <c r="E7" s="44"/>
    </row>
    <row r="8" spans="1:5" x14ac:dyDescent="0.25">
      <c r="A8" s="37" t="s">
        <v>39</v>
      </c>
      <c r="B8" s="43"/>
      <c r="C8" s="44"/>
      <c r="D8" s="45"/>
      <c r="E8" s="44"/>
    </row>
    <row r="9" spans="1:5" x14ac:dyDescent="0.25">
      <c r="A9" s="41" t="s">
        <v>362</v>
      </c>
      <c r="B9" s="38">
        <v>16</v>
      </c>
      <c r="C9" s="62">
        <v>1310521.04</v>
      </c>
      <c r="D9" s="47"/>
      <c r="E9" s="46">
        <v>476105.56</v>
      </c>
    </row>
    <row r="10" spans="1:5" x14ac:dyDescent="0.25">
      <c r="A10" s="41" t="s">
        <v>413</v>
      </c>
      <c r="B10" s="38">
        <v>17</v>
      </c>
      <c r="C10" s="46">
        <v>19667.25</v>
      </c>
      <c r="D10" s="46"/>
      <c r="E10" s="46">
        <v>19667.25</v>
      </c>
    </row>
    <row r="11" spans="1:5" x14ac:dyDescent="0.25">
      <c r="A11" s="41"/>
      <c r="B11" s="38"/>
      <c r="C11" s="48"/>
      <c r="D11" s="47"/>
      <c r="E11" s="48"/>
    </row>
    <row r="12" spans="1:5" x14ac:dyDescent="0.25">
      <c r="A12" s="41"/>
      <c r="B12" s="38"/>
      <c r="C12" s="48"/>
      <c r="D12" s="48"/>
      <c r="E12" s="48"/>
    </row>
    <row r="13" spans="1:5" x14ac:dyDescent="0.25">
      <c r="A13" s="37" t="s">
        <v>40</v>
      </c>
      <c r="B13" s="43"/>
      <c r="C13" s="50">
        <f>SUM(C9:C12)</f>
        <v>1330188.29</v>
      </c>
      <c r="D13" s="45"/>
      <c r="E13" s="50">
        <f>SUM(E9:E12)</f>
        <v>495772.81</v>
      </c>
    </row>
    <row r="14" spans="1:5" x14ac:dyDescent="0.25">
      <c r="A14" s="37"/>
      <c r="B14" s="43"/>
      <c r="C14" s="44"/>
      <c r="D14" s="45"/>
      <c r="E14" s="44"/>
    </row>
    <row r="15" spans="1:5" x14ac:dyDescent="0.25">
      <c r="A15" s="37" t="s">
        <v>41</v>
      </c>
      <c r="B15" s="43"/>
      <c r="C15" s="44"/>
      <c r="D15" s="45"/>
      <c r="E15" s="44"/>
    </row>
    <row r="16" spans="1:5" x14ac:dyDescent="0.25">
      <c r="A16" s="41" t="s">
        <v>363</v>
      </c>
      <c r="B16" s="38">
        <v>14</v>
      </c>
      <c r="C16" s="46">
        <v>747991.54</v>
      </c>
      <c r="D16" s="47"/>
      <c r="E16" s="46"/>
    </row>
    <row r="17" spans="1:5" x14ac:dyDescent="0.25">
      <c r="A17" s="41" t="s">
        <v>42</v>
      </c>
      <c r="B17" s="38">
        <v>15</v>
      </c>
      <c r="C17" s="48">
        <v>106555.9</v>
      </c>
      <c r="D17" s="49"/>
      <c r="E17" s="48"/>
    </row>
    <row r="18" spans="1:5" x14ac:dyDescent="0.25">
      <c r="A18" s="37" t="s">
        <v>43</v>
      </c>
      <c r="B18" s="43"/>
      <c r="C18" s="50">
        <f>SUM(C16:C17)</f>
        <v>854547.44000000006</v>
      </c>
      <c r="D18" s="45"/>
      <c r="E18" s="50">
        <f>SUM(E16:E17)</f>
        <v>0</v>
      </c>
    </row>
    <row r="19" spans="1:5" x14ac:dyDescent="0.25">
      <c r="A19" s="37"/>
      <c r="B19" s="43"/>
      <c r="C19" s="44"/>
      <c r="D19" s="45"/>
      <c r="E19" s="44"/>
    </row>
    <row r="20" spans="1:5" x14ac:dyDescent="0.25">
      <c r="A20" s="37" t="s">
        <v>44</v>
      </c>
      <c r="B20" s="43"/>
      <c r="C20" s="50">
        <f>C13+C18</f>
        <v>2184735.73</v>
      </c>
      <c r="D20" s="45"/>
      <c r="E20" s="50">
        <f>E13+E18</f>
        <v>495772.81</v>
      </c>
    </row>
    <row r="21" spans="1:5" ht="15" customHeight="1" x14ac:dyDescent="0.25">
      <c r="A21" s="41"/>
      <c r="B21" s="38"/>
      <c r="C21" s="39"/>
      <c r="D21" s="47"/>
      <c r="E21" s="39"/>
    </row>
    <row r="22" spans="1:5" ht="16.5" customHeight="1" x14ac:dyDescent="0.25">
      <c r="A22" s="37" t="s">
        <v>45</v>
      </c>
      <c r="B22" s="43"/>
      <c r="C22" s="44"/>
      <c r="D22" s="45"/>
      <c r="E22" s="44"/>
    </row>
    <row r="23" spans="1:5" ht="15.75" customHeight="1" x14ac:dyDescent="0.25">
      <c r="A23" s="41" t="s">
        <v>46</v>
      </c>
      <c r="B23" s="38">
        <v>21</v>
      </c>
      <c r="C23" s="46">
        <v>0</v>
      </c>
      <c r="D23" s="47"/>
      <c r="E23" s="46"/>
    </row>
    <row r="24" spans="1:5" x14ac:dyDescent="0.25">
      <c r="A24" s="41" t="s">
        <v>47</v>
      </c>
      <c r="B24" s="38">
        <v>22</v>
      </c>
      <c r="C24" s="46">
        <v>0</v>
      </c>
      <c r="D24" s="47"/>
      <c r="E24" s="46"/>
    </row>
    <row r="25" spans="1:5" x14ac:dyDescent="0.25">
      <c r="A25" s="41" t="s">
        <v>48</v>
      </c>
      <c r="B25" s="38">
        <v>23</v>
      </c>
      <c r="C25" s="48">
        <v>0</v>
      </c>
      <c r="D25" s="49"/>
      <c r="E25" s="48"/>
    </row>
    <row r="26" spans="1:5" x14ac:dyDescent="0.25">
      <c r="A26" s="37" t="s">
        <v>49</v>
      </c>
      <c r="B26" s="43"/>
      <c r="C26" s="50">
        <f>SUM(C23:C25)</f>
        <v>0</v>
      </c>
      <c r="D26" s="45"/>
      <c r="E26" s="50">
        <f>SUM(E23:E25)</f>
        <v>0</v>
      </c>
    </row>
    <row r="27" spans="1:5" x14ac:dyDescent="0.25">
      <c r="A27" s="37"/>
      <c r="B27" s="43"/>
      <c r="C27" s="44"/>
      <c r="D27" s="45"/>
      <c r="E27" s="44"/>
    </row>
    <row r="28" spans="1:5" x14ac:dyDescent="0.25">
      <c r="A28" s="37" t="s">
        <v>50</v>
      </c>
      <c r="B28" s="43"/>
      <c r="C28" s="44"/>
      <c r="D28" s="45"/>
      <c r="E28" s="44"/>
    </row>
    <row r="29" spans="1:5" x14ac:dyDescent="0.25">
      <c r="A29" s="41" t="s">
        <v>51</v>
      </c>
      <c r="B29" s="38">
        <v>24</v>
      </c>
      <c r="C29" s="46">
        <v>0</v>
      </c>
      <c r="D29" s="47"/>
      <c r="E29" s="46">
        <v>0</v>
      </c>
    </row>
    <row r="30" spans="1:5" x14ac:dyDescent="0.25">
      <c r="A30" s="41" t="s">
        <v>52</v>
      </c>
      <c r="B30" s="38">
        <v>25</v>
      </c>
      <c r="C30" s="48">
        <v>0</v>
      </c>
      <c r="D30" s="49"/>
      <c r="E30" s="48"/>
    </row>
    <row r="31" spans="1:5" x14ac:dyDescent="0.25">
      <c r="A31" s="37" t="s">
        <v>53</v>
      </c>
      <c r="B31" s="43"/>
      <c r="C31" s="46">
        <f>SUM(C29:C30)</f>
        <v>0</v>
      </c>
      <c r="D31" s="46"/>
      <c r="E31" s="46"/>
    </row>
    <row r="32" spans="1:5" x14ac:dyDescent="0.25">
      <c r="A32" s="37"/>
      <c r="B32" s="43"/>
      <c r="C32" s="44"/>
      <c r="D32" s="45"/>
      <c r="E32" s="44"/>
    </row>
    <row r="33" spans="1:12" x14ac:dyDescent="0.25">
      <c r="A33" s="37" t="s">
        <v>54</v>
      </c>
      <c r="B33" s="43"/>
      <c r="C33" s="51">
        <f>C26+C31</f>
        <v>0</v>
      </c>
      <c r="D33" s="52"/>
      <c r="E33" s="51">
        <f>E26+E31</f>
        <v>0</v>
      </c>
    </row>
    <row r="34" spans="1:12" ht="15.75" thickBot="1" x14ac:dyDescent="0.3">
      <c r="A34" s="37"/>
      <c r="B34" s="43"/>
      <c r="C34" s="44"/>
      <c r="D34" s="45"/>
      <c r="E34" s="44"/>
    </row>
    <row r="35" spans="1:12" ht="15.75" thickBot="1" x14ac:dyDescent="0.3">
      <c r="A35" s="37" t="s">
        <v>55</v>
      </c>
      <c r="B35" s="43"/>
      <c r="C35" s="53">
        <f>C20-C33</f>
        <v>2184735.73</v>
      </c>
      <c r="D35" s="45"/>
      <c r="E35" s="53">
        <f>E20-E33</f>
        <v>495772.81</v>
      </c>
    </row>
    <row r="36" spans="1:12" ht="18" x14ac:dyDescent="0.25">
      <c r="A36" s="57" t="s">
        <v>56</v>
      </c>
      <c r="B36" s="58"/>
      <c r="C36" s="59"/>
      <c r="D36" s="60"/>
      <c r="E36" s="59"/>
    </row>
    <row r="37" spans="1:12" ht="18" x14ac:dyDescent="0.25">
      <c r="A37" s="54" t="s">
        <v>57</v>
      </c>
      <c r="B37" s="55"/>
      <c r="C37" s="31">
        <v>1688962.92</v>
      </c>
      <c r="D37" s="56"/>
      <c r="E37" s="31">
        <v>-699323.36</v>
      </c>
      <c r="G37" s="278"/>
      <c r="J37" s="331"/>
    </row>
    <row r="38" spans="1:12" ht="18.75" thickBot="1" x14ac:dyDescent="0.3">
      <c r="A38" s="41" t="s">
        <v>493</v>
      </c>
      <c r="B38" s="55"/>
      <c r="C38" s="62">
        <v>495772.81</v>
      </c>
      <c r="D38" s="56"/>
      <c r="E38" s="279">
        <v>1195096.17</v>
      </c>
      <c r="J38" s="62"/>
    </row>
    <row r="39" spans="1:12" ht="19.5" thickBot="1" x14ac:dyDescent="0.35">
      <c r="A39" s="57" t="s">
        <v>58</v>
      </c>
      <c r="B39" s="58"/>
      <c r="C39" s="275">
        <f>C37+C38</f>
        <v>2184735.73</v>
      </c>
      <c r="D39" s="60"/>
      <c r="E39" s="61">
        <f>E37+E38</f>
        <v>495772.80999999994</v>
      </c>
      <c r="H39" s="62">
        <f>C35-C39</f>
        <v>0</v>
      </c>
      <c r="J39" s="331"/>
    </row>
    <row r="40" spans="1:12" ht="18" x14ac:dyDescent="0.25">
      <c r="A40" s="57"/>
      <c r="B40" s="58"/>
      <c r="C40" s="231"/>
      <c r="D40" s="60"/>
      <c r="E40" s="231"/>
    </row>
    <row r="41" spans="1:12" x14ac:dyDescent="0.25">
      <c r="H41" s="62"/>
      <c r="J41" s="62"/>
    </row>
    <row r="42" spans="1:12" x14ac:dyDescent="0.25">
      <c r="A42" t="s">
        <v>159</v>
      </c>
      <c r="C42" t="s">
        <v>358</v>
      </c>
      <c r="E42" s="62"/>
    </row>
    <row r="43" spans="1:12" x14ac:dyDescent="0.25">
      <c r="A43" t="s">
        <v>352</v>
      </c>
      <c r="C43" t="s">
        <v>127</v>
      </c>
      <c r="D43" t="s">
        <v>345</v>
      </c>
    </row>
    <row r="44" spans="1:12" x14ac:dyDescent="0.25">
      <c r="A44" t="s">
        <v>353</v>
      </c>
      <c r="C44" t="s">
        <v>351</v>
      </c>
      <c r="L44" s="62"/>
    </row>
    <row r="45" spans="1:12" ht="15.75" x14ac:dyDescent="0.25">
      <c r="J45" s="216"/>
      <c r="K45" s="216"/>
    </row>
    <row r="46" spans="1:12" ht="15.75" x14ac:dyDescent="0.25">
      <c r="J46" s="156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opLeftCell="A65" workbookViewId="0">
      <selection activeCell="A2" sqref="A2:H79"/>
    </sheetView>
  </sheetViews>
  <sheetFormatPr defaultRowHeight="15" x14ac:dyDescent="0.25"/>
  <cols>
    <col min="1" max="1" width="31.5703125" customWidth="1"/>
    <col min="2" max="2" width="7.7109375" customWidth="1"/>
    <col min="3" max="3" width="19.28515625" customWidth="1"/>
    <col min="4" max="4" width="16.42578125" customWidth="1"/>
    <col min="5" max="5" width="15.42578125" customWidth="1"/>
    <col min="6" max="6" width="16.140625" customWidth="1"/>
    <col min="7" max="7" width="15.28515625" customWidth="1"/>
    <col min="8" max="8" width="17.7109375" customWidth="1"/>
    <col min="10" max="10" width="13.85546875" customWidth="1"/>
  </cols>
  <sheetData>
    <row r="1" spans="1:8" ht="14.25" customHeight="1" x14ac:dyDescent="0.25"/>
    <row r="2" spans="1:8" ht="18.75" x14ac:dyDescent="0.3">
      <c r="A2" s="109" t="s">
        <v>340</v>
      </c>
      <c r="B2" s="110"/>
      <c r="C2" s="111"/>
      <c r="D2" s="111"/>
      <c r="E2" s="112"/>
      <c r="F2" s="113"/>
      <c r="G2" s="113"/>
      <c r="H2" s="113"/>
    </row>
    <row r="3" spans="1:8" ht="18.75" x14ac:dyDescent="0.3">
      <c r="A3" s="109" t="s">
        <v>496</v>
      </c>
      <c r="B3" s="110"/>
      <c r="C3" s="111"/>
      <c r="D3" s="111"/>
      <c r="E3" s="112"/>
      <c r="F3" s="113"/>
      <c r="G3" s="113"/>
      <c r="H3" s="113"/>
    </row>
    <row r="4" spans="1:8" ht="15" customHeight="1" x14ac:dyDescent="0.3">
      <c r="A4" s="109" t="s">
        <v>368</v>
      </c>
      <c r="B4" s="110"/>
      <c r="C4" s="111"/>
      <c r="D4" s="111"/>
      <c r="E4" s="112"/>
      <c r="F4" s="113"/>
      <c r="G4" s="113"/>
      <c r="H4" s="113"/>
    </row>
    <row r="5" spans="1:8" ht="13.5" customHeight="1" x14ac:dyDescent="0.25">
      <c r="A5" s="85"/>
      <c r="B5" s="81"/>
      <c r="C5" s="82"/>
      <c r="D5" s="82"/>
      <c r="E5" s="83"/>
      <c r="F5" s="84"/>
      <c r="G5" s="84"/>
      <c r="H5" s="84"/>
    </row>
    <row r="6" spans="1:8" ht="13.5" customHeight="1" x14ac:dyDescent="0.25">
      <c r="A6" s="86"/>
      <c r="B6" s="87"/>
      <c r="C6" s="88" t="s">
        <v>364</v>
      </c>
      <c r="D6" s="280">
        <v>2019</v>
      </c>
      <c r="E6" s="89" t="s">
        <v>365</v>
      </c>
      <c r="F6" s="66" t="s">
        <v>366</v>
      </c>
      <c r="G6" s="281">
        <v>2018</v>
      </c>
      <c r="H6" s="66" t="s">
        <v>365</v>
      </c>
    </row>
    <row r="7" spans="1:8" ht="12" customHeight="1" x14ac:dyDescent="0.25">
      <c r="A7" s="86"/>
      <c r="B7" s="87"/>
      <c r="C7" s="88" t="s">
        <v>59</v>
      </c>
      <c r="D7" s="88" t="s">
        <v>60</v>
      </c>
      <c r="E7" s="89" t="s">
        <v>60</v>
      </c>
      <c r="F7" s="66" t="s">
        <v>59</v>
      </c>
      <c r="G7" s="91" t="s">
        <v>60</v>
      </c>
      <c r="H7" s="66" t="s">
        <v>60</v>
      </c>
    </row>
    <row r="8" spans="1:8" ht="12.75" customHeight="1" x14ac:dyDescent="0.25">
      <c r="A8" s="282" t="s">
        <v>497</v>
      </c>
      <c r="B8" s="90" t="s">
        <v>61</v>
      </c>
      <c r="C8" s="88" t="s">
        <v>4</v>
      </c>
      <c r="D8" s="88" t="s">
        <v>4</v>
      </c>
      <c r="E8" s="89"/>
      <c r="F8" s="66" t="s">
        <v>4</v>
      </c>
      <c r="G8" s="89" t="s">
        <v>4</v>
      </c>
      <c r="H8" s="89"/>
    </row>
    <row r="9" spans="1:8" ht="13.5" customHeight="1" x14ac:dyDescent="0.25">
      <c r="A9" s="6" t="s">
        <v>93</v>
      </c>
      <c r="B9" s="64">
        <v>2</v>
      </c>
      <c r="C9" s="105">
        <v>7088917.4000000004</v>
      </c>
      <c r="D9" s="106">
        <v>6195996.1900000004</v>
      </c>
      <c r="E9" s="107">
        <f>D9/C9*100</f>
        <v>87.403983434762551</v>
      </c>
      <c r="F9" s="105">
        <v>9057178.1300000008</v>
      </c>
      <c r="G9" s="105">
        <v>4876545.75</v>
      </c>
      <c r="H9" s="105">
        <f>G9/F9*100</f>
        <v>53.841778090324468</v>
      </c>
    </row>
    <row r="10" spans="1:8" ht="13.5" customHeight="1" x14ac:dyDescent="0.25">
      <c r="A10" s="2" t="s">
        <v>309</v>
      </c>
      <c r="B10" s="64">
        <v>3</v>
      </c>
      <c r="C10" s="105">
        <v>384680</v>
      </c>
      <c r="D10" s="106">
        <v>297717.34000000003</v>
      </c>
      <c r="E10" s="107">
        <f t="shared" ref="E10:E18" si="0">D10/C10*100</f>
        <v>77.393506290943122</v>
      </c>
      <c r="F10" s="105">
        <v>173583.66</v>
      </c>
      <c r="G10" s="105">
        <v>229013.34</v>
      </c>
      <c r="H10" s="105">
        <f t="shared" ref="H10:H18" si="1">G10/F10*100</f>
        <v>131.93254480289215</v>
      </c>
    </row>
    <row r="11" spans="1:8" ht="13.5" customHeight="1" x14ac:dyDescent="0.25">
      <c r="A11" s="101" t="s">
        <v>310</v>
      </c>
      <c r="B11" s="64">
        <v>4</v>
      </c>
      <c r="C11" s="105">
        <v>203460</v>
      </c>
      <c r="D11" s="106">
        <v>159428.29999999999</v>
      </c>
      <c r="E11" s="107">
        <f t="shared" si="0"/>
        <v>78.358547134571893</v>
      </c>
      <c r="F11" s="105">
        <v>72100</v>
      </c>
      <c r="G11" s="105">
        <v>191617.19</v>
      </c>
      <c r="H11" s="105">
        <f t="shared" si="1"/>
        <v>265.76586685159504</v>
      </c>
    </row>
    <row r="12" spans="1:8" ht="12.75" customHeight="1" x14ac:dyDescent="0.25">
      <c r="A12" s="2" t="s">
        <v>311</v>
      </c>
      <c r="B12" s="64">
        <v>5</v>
      </c>
      <c r="C12" s="105">
        <v>140186</v>
      </c>
      <c r="D12" s="106">
        <v>85769</v>
      </c>
      <c r="E12" s="107">
        <f t="shared" si="0"/>
        <v>61.182286390937755</v>
      </c>
      <c r="F12" s="105">
        <v>128723.34</v>
      </c>
      <c r="G12" s="105">
        <v>83622.100000000006</v>
      </c>
      <c r="H12" s="105">
        <f t="shared" si="1"/>
        <v>64.962655568135503</v>
      </c>
    </row>
    <row r="13" spans="1:8" ht="14.25" customHeight="1" x14ac:dyDescent="0.25">
      <c r="A13" s="102" t="s">
        <v>9</v>
      </c>
      <c r="B13" s="64">
        <v>6</v>
      </c>
      <c r="C13" s="105">
        <v>137369.76</v>
      </c>
      <c r="D13" s="106">
        <v>208774.1</v>
      </c>
      <c r="E13" s="107">
        <f t="shared" si="0"/>
        <v>151.97966422886665</v>
      </c>
      <c r="F13" s="105">
        <v>136146</v>
      </c>
      <c r="G13" s="105">
        <v>173840.6</v>
      </c>
      <c r="H13" s="105">
        <f t="shared" si="1"/>
        <v>127.68689495100848</v>
      </c>
    </row>
    <row r="14" spans="1:8" ht="15.75" x14ac:dyDescent="0.25">
      <c r="A14" s="103" t="s">
        <v>312</v>
      </c>
      <c r="B14" s="64">
        <v>7</v>
      </c>
      <c r="C14" s="105">
        <v>220400</v>
      </c>
      <c r="D14" s="106">
        <v>134219.13</v>
      </c>
      <c r="E14" s="107">
        <f t="shared" si="0"/>
        <v>60.897971869328494</v>
      </c>
      <c r="F14" s="105">
        <v>113000</v>
      </c>
      <c r="G14" s="105">
        <v>80386.75</v>
      </c>
      <c r="H14" s="105">
        <f t="shared" si="1"/>
        <v>71.138716814159295</v>
      </c>
    </row>
    <row r="15" spans="1:8" ht="15.75" x14ac:dyDescent="0.25">
      <c r="A15" s="12" t="s">
        <v>313</v>
      </c>
      <c r="B15" s="65">
        <v>8</v>
      </c>
      <c r="C15" s="105">
        <v>44029.5</v>
      </c>
      <c r="D15" s="106">
        <v>2670</v>
      </c>
      <c r="E15" s="107">
        <f t="shared" si="0"/>
        <v>6.064116103975743</v>
      </c>
      <c r="F15" s="105">
        <v>113000</v>
      </c>
      <c r="G15" s="105">
        <v>80386.75</v>
      </c>
      <c r="H15" s="105">
        <f t="shared" si="1"/>
        <v>71.138716814159295</v>
      </c>
    </row>
    <row r="16" spans="1:8" ht="17.25" x14ac:dyDescent="0.35">
      <c r="A16" s="12" t="s">
        <v>314</v>
      </c>
      <c r="B16" s="64">
        <v>9</v>
      </c>
      <c r="C16" s="150">
        <v>42081.34</v>
      </c>
      <c r="D16" s="106">
        <v>72894</v>
      </c>
      <c r="E16" s="107">
        <f t="shared" si="0"/>
        <v>173.22167022247868</v>
      </c>
      <c r="F16" s="105">
        <v>42081.34</v>
      </c>
      <c r="G16" s="105">
        <v>33606.400000000001</v>
      </c>
      <c r="H16" s="105">
        <f t="shared" si="1"/>
        <v>79.860574782076824</v>
      </c>
    </row>
    <row r="17" spans="1:10" s="256" customFormat="1" ht="17.25" x14ac:dyDescent="0.35">
      <c r="A17" s="268" t="s">
        <v>114</v>
      </c>
      <c r="B17" s="270"/>
      <c r="C17" s="271">
        <f>SUM(C10:C16)</f>
        <v>1172206.6000000001</v>
      </c>
      <c r="D17" s="272">
        <f>SUM(D10:D16)</f>
        <v>961471.87</v>
      </c>
      <c r="E17" s="107">
        <f t="shared" si="0"/>
        <v>82.022390080383431</v>
      </c>
      <c r="F17" s="273">
        <f>SUM(F10:F16)</f>
        <v>778634.34</v>
      </c>
      <c r="G17" s="273">
        <f>SUM(G10:G16)</f>
        <v>872473.13</v>
      </c>
      <c r="H17" s="105">
        <f t="shared" si="1"/>
        <v>112.05171480107082</v>
      </c>
    </row>
    <row r="18" spans="1:10" s="156" customFormat="1" ht="15.75" customHeight="1" x14ac:dyDescent="0.25">
      <c r="A18" s="173" t="s">
        <v>370</v>
      </c>
      <c r="B18" s="180"/>
      <c r="C18" s="181">
        <f>C9+C17</f>
        <v>8261124</v>
      </c>
      <c r="D18" s="181">
        <f>D9+D17</f>
        <v>7157468.0600000005</v>
      </c>
      <c r="E18" s="107">
        <f t="shared" si="0"/>
        <v>86.640365887257005</v>
      </c>
      <c r="F18" s="181">
        <f>F9+F17</f>
        <v>9835812.4700000007</v>
      </c>
      <c r="G18" s="181">
        <f>G9+G17</f>
        <v>5749018.8799999999</v>
      </c>
      <c r="H18" s="105">
        <f t="shared" si="1"/>
        <v>58.44986265786337</v>
      </c>
      <c r="J18" s="182"/>
    </row>
    <row r="19" spans="1:10" x14ac:dyDescent="0.25">
      <c r="A19" s="35"/>
      <c r="B19" s="35"/>
      <c r="C19" s="35"/>
      <c r="D19" s="35"/>
      <c r="E19" s="35"/>
      <c r="F19" s="35"/>
      <c r="G19" s="35"/>
      <c r="H19" s="35"/>
    </row>
    <row r="20" spans="1:10" x14ac:dyDescent="0.25">
      <c r="A20" s="92" t="s">
        <v>498</v>
      </c>
      <c r="B20" s="87"/>
      <c r="C20" s="108"/>
      <c r="D20" s="108"/>
      <c r="E20" s="107"/>
      <c r="F20" s="105"/>
      <c r="G20" s="105"/>
      <c r="H20" s="105"/>
    </row>
    <row r="21" spans="1:10" ht="15.75" x14ac:dyDescent="0.25">
      <c r="A21" s="2" t="s">
        <v>27</v>
      </c>
      <c r="B21" s="64">
        <v>13</v>
      </c>
      <c r="C21" s="105">
        <v>2592945</v>
      </c>
      <c r="D21" s="106">
        <v>2974666.4</v>
      </c>
      <c r="E21" s="107">
        <f>D21/C21*100</f>
        <v>114.72153863656962</v>
      </c>
      <c r="F21" s="105">
        <v>2604950.4</v>
      </c>
      <c r="G21" s="105">
        <v>2145888.0699999998</v>
      </c>
      <c r="H21" s="105">
        <f>G21/F21*100</f>
        <v>82.377310139955057</v>
      </c>
    </row>
    <row r="22" spans="1:10" ht="15.75" x14ac:dyDescent="0.25">
      <c r="A22" s="6" t="s">
        <v>315</v>
      </c>
      <c r="B22" s="64">
        <v>14</v>
      </c>
      <c r="C22" s="105">
        <v>3926444</v>
      </c>
      <c r="D22" s="106">
        <v>2488188.7400000002</v>
      </c>
      <c r="E22" s="107">
        <f t="shared" ref="E22:E28" si="2">D22/C22*100</f>
        <v>63.370029981326624</v>
      </c>
      <c r="F22" s="105">
        <v>3691846</v>
      </c>
      <c r="G22" s="105">
        <v>2918182.79</v>
      </c>
      <c r="H22" s="105">
        <f t="shared" ref="H22:H28" si="3">G22/F22*100</f>
        <v>79.044001022794561</v>
      </c>
    </row>
    <row r="23" spans="1:10" ht="15.75" x14ac:dyDescent="0.25">
      <c r="A23" s="6" t="s">
        <v>316</v>
      </c>
      <c r="B23" s="64">
        <v>15</v>
      </c>
      <c r="C23" s="105">
        <v>20807</v>
      </c>
      <c r="D23" s="106">
        <v>0</v>
      </c>
      <c r="E23" s="107">
        <f t="shared" si="2"/>
        <v>0</v>
      </c>
      <c r="F23" s="105">
        <v>8900</v>
      </c>
      <c r="G23" s="105">
        <v>834</v>
      </c>
      <c r="H23" s="105">
        <f t="shared" si="3"/>
        <v>9.3707865168539328</v>
      </c>
    </row>
    <row r="24" spans="1:10" ht="15.75" x14ac:dyDescent="0.25">
      <c r="A24" s="6" t="s">
        <v>317</v>
      </c>
      <c r="B24" s="64">
        <v>16</v>
      </c>
      <c r="C24" s="105">
        <v>20500</v>
      </c>
      <c r="D24" s="106">
        <v>5650</v>
      </c>
      <c r="E24" s="107">
        <f t="shared" si="2"/>
        <v>27.560975609756099</v>
      </c>
      <c r="F24" s="105">
        <v>106719</v>
      </c>
      <c r="G24" s="105">
        <v>59735</v>
      </c>
      <c r="H24" s="105">
        <f t="shared" si="3"/>
        <v>55.974100207085897</v>
      </c>
    </row>
    <row r="25" spans="1:10" ht="15.75" x14ac:dyDescent="0.25">
      <c r="A25" s="6" t="s">
        <v>318</v>
      </c>
      <c r="B25" s="64">
        <v>17</v>
      </c>
      <c r="C25" s="105">
        <v>1279287</v>
      </c>
      <c r="D25" s="106">
        <v>747991.54</v>
      </c>
      <c r="E25" s="107">
        <f t="shared" si="2"/>
        <v>58.469408350120034</v>
      </c>
      <c r="F25" s="105">
        <v>2120149</v>
      </c>
      <c r="G25" s="105">
        <v>635747.04</v>
      </c>
      <c r="H25" s="105">
        <f t="shared" si="3"/>
        <v>29.985960420706281</v>
      </c>
    </row>
    <row r="26" spans="1:10" ht="15.75" x14ac:dyDescent="0.25">
      <c r="A26" s="6" t="s">
        <v>372</v>
      </c>
      <c r="B26" s="64"/>
      <c r="C26" s="105">
        <v>421141</v>
      </c>
      <c r="D26" s="106">
        <v>106555.9</v>
      </c>
      <c r="E26" s="107">
        <f t="shared" si="2"/>
        <v>25.301716052343515</v>
      </c>
      <c r="F26" s="105">
        <v>1303248.07</v>
      </c>
      <c r="G26" s="105">
        <v>687955.34</v>
      </c>
      <c r="H26" s="105">
        <f t="shared" si="3"/>
        <v>52.787750531638999</v>
      </c>
    </row>
    <row r="27" spans="1:10" s="21" customFormat="1" ht="15.75" x14ac:dyDescent="0.25">
      <c r="A27" s="4"/>
      <c r="B27" s="284"/>
      <c r="C27" s="283">
        <f>C21+C22+C23+C24+C26</f>
        <v>6981837</v>
      </c>
      <c r="D27" s="283">
        <f>D21+D22+D23+D24+D26</f>
        <v>5575061.040000001</v>
      </c>
      <c r="E27" s="285">
        <f t="shared" si="2"/>
        <v>79.85091946431865</v>
      </c>
      <c r="F27" s="283">
        <f>F21+F22+F23+F24+F26</f>
        <v>7715663.4700000007</v>
      </c>
      <c r="G27" s="283">
        <f>G21+G22+G23+G24+G26</f>
        <v>5812595.1999999993</v>
      </c>
      <c r="H27" s="105">
        <f t="shared" si="3"/>
        <v>75.335001618467416</v>
      </c>
    </row>
    <row r="28" spans="1:10" s="156" customFormat="1" ht="15.75" x14ac:dyDescent="0.25">
      <c r="A28" s="183" t="s">
        <v>80</v>
      </c>
      <c r="B28" s="180"/>
      <c r="C28" s="181">
        <f>C25+C27</f>
        <v>8261124</v>
      </c>
      <c r="D28" s="181">
        <f>D25+D27</f>
        <v>6323052.580000001</v>
      </c>
      <c r="E28" s="107">
        <f t="shared" si="2"/>
        <v>76.53985801447844</v>
      </c>
      <c r="F28" s="283">
        <f>F27+F25</f>
        <v>9835812.4700000007</v>
      </c>
      <c r="G28" s="283">
        <f>G27+G25</f>
        <v>6448342.2399999993</v>
      </c>
      <c r="H28" s="105">
        <f t="shared" si="3"/>
        <v>65.559833106496782</v>
      </c>
    </row>
    <row r="29" spans="1:10" ht="15.75" x14ac:dyDescent="0.25">
      <c r="A29" s="179"/>
      <c r="B29" s="133"/>
      <c r="C29" s="142"/>
      <c r="D29" s="143"/>
      <c r="E29" s="184"/>
      <c r="F29" s="134"/>
      <c r="G29" s="135"/>
      <c r="H29" s="184"/>
    </row>
    <row r="30" spans="1:10" s="252" customFormat="1" x14ac:dyDescent="0.25">
      <c r="A30" s="257"/>
      <c r="B30" s="258"/>
      <c r="C30" s="262"/>
      <c r="D30" s="262"/>
      <c r="E30" s="259"/>
      <c r="F30" s="260"/>
      <c r="G30" s="260"/>
      <c r="H30" s="261"/>
    </row>
    <row r="31" spans="1:10" s="21" customFormat="1" x14ac:dyDescent="0.25">
      <c r="A31" s="189" t="s">
        <v>492</v>
      </c>
      <c r="B31" s="189"/>
      <c r="C31" s="190">
        <f>C17-C27</f>
        <v>-5809630.4000000004</v>
      </c>
      <c r="D31" s="287">
        <f>D18-D28</f>
        <v>834415.47999999952</v>
      </c>
      <c r="E31" s="190">
        <f>E17-E27</f>
        <v>2.1714706160647808</v>
      </c>
      <c r="F31" s="189"/>
      <c r="G31" s="190">
        <f>G18-G28</f>
        <v>-699323.3599999994</v>
      </c>
      <c r="H31" s="190">
        <f>H17-H27</f>
        <v>36.716713182603399</v>
      </c>
    </row>
    <row r="32" spans="1:10" x14ac:dyDescent="0.25">
      <c r="A32" s="140"/>
      <c r="B32" s="136"/>
      <c r="C32" s="137"/>
      <c r="D32" s="137"/>
      <c r="E32" s="138"/>
      <c r="F32" s="138"/>
      <c r="G32" s="138"/>
      <c r="H32" s="138"/>
    </row>
    <row r="33" spans="1:8" x14ac:dyDescent="0.25">
      <c r="A33" s="140"/>
      <c r="B33" s="136"/>
      <c r="C33" s="137"/>
      <c r="D33" s="137"/>
      <c r="E33" s="138"/>
      <c r="F33" s="138"/>
      <c r="G33" s="138"/>
      <c r="H33" s="138"/>
    </row>
    <row r="34" spans="1:8" x14ac:dyDescent="0.25">
      <c r="A34" s="140"/>
      <c r="B34" s="136"/>
      <c r="C34" s="137"/>
      <c r="D34" s="137"/>
      <c r="E34" s="138"/>
      <c r="F34" s="138"/>
      <c r="G34" s="138"/>
      <c r="H34" s="138"/>
    </row>
    <row r="35" spans="1:8" x14ac:dyDescent="0.25">
      <c r="A35" s="140"/>
      <c r="B35" s="136"/>
      <c r="C35" s="137"/>
      <c r="D35" s="137"/>
      <c r="E35" s="138"/>
      <c r="F35" s="138"/>
      <c r="G35" s="138"/>
      <c r="H35" s="138"/>
    </row>
    <row r="36" spans="1:8" x14ac:dyDescent="0.25">
      <c r="A36" s="140"/>
      <c r="B36" s="136"/>
      <c r="C36" s="137"/>
      <c r="D36" s="137"/>
      <c r="E36" s="138"/>
      <c r="F36" s="138"/>
      <c r="G36" s="138"/>
      <c r="H36" s="138"/>
    </row>
    <row r="37" spans="1:8" x14ac:dyDescent="0.25">
      <c r="A37" s="140"/>
      <c r="B37" s="136"/>
      <c r="C37" s="137"/>
      <c r="D37" s="137"/>
      <c r="E37" s="138"/>
      <c r="F37" s="138"/>
      <c r="G37" s="138"/>
      <c r="H37" s="138"/>
    </row>
    <row r="38" spans="1:8" x14ac:dyDescent="0.25">
      <c r="A38" s="140"/>
      <c r="B38" s="136"/>
      <c r="C38" s="137"/>
      <c r="D38" s="137"/>
      <c r="E38" s="138"/>
      <c r="F38" s="138"/>
      <c r="G38" s="138"/>
      <c r="H38" s="138"/>
    </row>
    <row r="39" spans="1:8" x14ac:dyDescent="0.25">
      <c r="A39" s="140"/>
      <c r="B39" s="136"/>
      <c r="C39" s="137"/>
      <c r="D39" s="137"/>
      <c r="E39" s="138"/>
      <c r="F39" s="138"/>
      <c r="G39" s="138"/>
      <c r="H39" s="138"/>
    </row>
    <row r="40" spans="1:8" x14ac:dyDescent="0.25">
      <c r="A40" s="140"/>
      <c r="B40" s="136"/>
      <c r="C40" s="137"/>
      <c r="D40" s="137"/>
      <c r="E40" s="138"/>
      <c r="F40" s="138"/>
      <c r="G40" s="138"/>
      <c r="H40" s="138"/>
    </row>
    <row r="41" spans="1:8" x14ac:dyDescent="0.25">
      <c r="A41" s="140"/>
      <c r="B41" s="136"/>
      <c r="C41" s="137"/>
      <c r="D41" s="137"/>
      <c r="E41" s="139"/>
      <c r="F41" s="138"/>
      <c r="G41" s="138"/>
      <c r="H41" s="138"/>
    </row>
    <row r="43" spans="1:8" ht="18.75" x14ac:dyDescent="0.3">
      <c r="A43" s="109" t="s">
        <v>340</v>
      </c>
      <c r="B43" s="110"/>
      <c r="C43" s="111"/>
      <c r="D43" s="111"/>
      <c r="E43" s="112"/>
      <c r="F43" s="113"/>
      <c r="G43" s="113"/>
    </row>
    <row r="44" spans="1:8" ht="18.75" x14ac:dyDescent="0.3">
      <c r="A44" s="109" t="s">
        <v>367</v>
      </c>
      <c r="B44" s="110"/>
      <c r="C44" s="111"/>
      <c r="D44" s="111"/>
      <c r="E44" s="112"/>
      <c r="F44" s="113"/>
      <c r="G44" s="113"/>
    </row>
    <row r="45" spans="1:8" ht="18.75" x14ac:dyDescent="0.3">
      <c r="A45" s="109" t="s">
        <v>368</v>
      </c>
      <c r="B45" s="110"/>
      <c r="C45" s="111"/>
      <c r="D45" s="111"/>
      <c r="E45" s="112"/>
      <c r="F45" s="113"/>
      <c r="G45" s="113"/>
    </row>
    <row r="47" spans="1:8" x14ac:dyDescent="0.25">
      <c r="A47" s="86"/>
      <c r="B47" s="87"/>
      <c r="C47" s="88" t="s">
        <v>364</v>
      </c>
      <c r="D47" s="280">
        <v>2019</v>
      </c>
      <c r="E47" s="89" t="s">
        <v>365</v>
      </c>
      <c r="F47" s="66" t="s">
        <v>366</v>
      </c>
      <c r="G47" s="281">
        <v>2018</v>
      </c>
      <c r="H47" s="66" t="s">
        <v>365</v>
      </c>
    </row>
    <row r="48" spans="1:8" x14ac:dyDescent="0.25">
      <c r="A48" s="86"/>
      <c r="B48" s="87"/>
      <c r="C48" s="88" t="s">
        <v>59</v>
      </c>
      <c r="D48" s="88" t="s">
        <v>60</v>
      </c>
      <c r="E48" s="89" t="s">
        <v>60</v>
      </c>
      <c r="F48" s="66" t="s">
        <v>59</v>
      </c>
      <c r="G48" s="91" t="s">
        <v>60</v>
      </c>
      <c r="H48" s="66" t="s">
        <v>60</v>
      </c>
    </row>
    <row r="49" spans="1:8" ht="15.75" x14ac:dyDescent="0.25">
      <c r="A49" s="282" t="s">
        <v>369</v>
      </c>
      <c r="B49" s="90" t="s">
        <v>61</v>
      </c>
      <c r="C49" s="88" t="s">
        <v>4</v>
      </c>
      <c r="D49" s="88" t="s">
        <v>4</v>
      </c>
      <c r="E49" s="89"/>
      <c r="F49" s="66" t="s">
        <v>4</v>
      </c>
      <c r="G49" s="89" t="s">
        <v>4</v>
      </c>
      <c r="H49" s="89"/>
    </row>
    <row r="50" spans="1:8" ht="15.75" x14ac:dyDescent="0.25">
      <c r="A50" s="6" t="s">
        <v>93</v>
      </c>
      <c r="B50" s="64">
        <v>2</v>
      </c>
      <c r="C50" s="105">
        <v>7088917.4000000004</v>
      </c>
      <c r="D50" s="106">
        <v>6195996.1900000004</v>
      </c>
      <c r="E50" s="107">
        <f>D50/C50*100</f>
        <v>87.403983434762551</v>
      </c>
      <c r="F50" s="105">
        <v>9057178.1300000008</v>
      </c>
      <c r="G50" s="105">
        <v>4876545.75</v>
      </c>
      <c r="H50" s="105">
        <f>G50/F50*100</f>
        <v>53.841778090324468</v>
      </c>
    </row>
    <row r="51" spans="1:8" ht="15.75" x14ac:dyDescent="0.25">
      <c r="A51" s="2" t="s">
        <v>309</v>
      </c>
      <c r="B51" s="64">
        <v>3</v>
      </c>
      <c r="C51" s="105">
        <v>384680</v>
      </c>
      <c r="D51" s="106">
        <v>187478.97</v>
      </c>
      <c r="E51" s="107">
        <f t="shared" ref="E51:E59" si="4">D51/C51*100</f>
        <v>48.736344494124992</v>
      </c>
      <c r="F51" s="105">
        <v>173583.66</v>
      </c>
      <c r="G51" s="105">
        <v>229013.34</v>
      </c>
      <c r="H51" s="105">
        <f t="shared" ref="H51:H59" si="5">G51/F51*100</f>
        <v>131.93254480289215</v>
      </c>
    </row>
    <row r="52" spans="1:8" ht="15.75" x14ac:dyDescent="0.25">
      <c r="A52" s="101" t="s">
        <v>310</v>
      </c>
      <c r="B52" s="64">
        <v>4</v>
      </c>
      <c r="C52" s="105">
        <v>203460</v>
      </c>
      <c r="D52" s="106">
        <v>206432.3</v>
      </c>
      <c r="E52" s="107">
        <f t="shared" si="4"/>
        <v>101.46087683082669</v>
      </c>
      <c r="F52" s="105">
        <v>72100</v>
      </c>
      <c r="G52" s="105">
        <v>191617.19</v>
      </c>
      <c r="H52" s="105">
        <f t="shared" si="5"/>
        <v>265.76586685159504</v>
      </c>
    </row>
    <row r="53" spans="1:8" ht="15.75" x14ac:dyDescent="0.25">
      <c r="A53" s="2" t="s">
        <v>311</v>
      </c>
      <c r="B53" s="64">
        <v>5</v>
      </c>
      <c r="C53" s="105">
        <v>140186</v>
      </c>
      <c r="D53" s="106">
        <v>87769</v>
      </c>
      <c r="E53" s="107">
        <f t="shared" si="4"/>
        <v>62.60896237855421</v>
      </c>
      <c r="F53" s="105">
        <v>128723.34</v>
      </c>
      <c r="G53" s="105">
        <v>83622.100000000006</v>
      </c>
      <c r="H53" s="105">
        <f t="shared" si="5"/>
        <v>64.962655568135503</v>
      </c>
    </row>
    <row r="54" spans="1:8" ht="15.75" x14ac:dyDescent="0.25">
      <c r="A54" s="102" t="s">
        <v>9</v>
      </c>
      <c r="B54" s="64">
        <v>6</v>
      </c>
      <c r="C54" s="105">
        <v>137369.76</v>
      </c>
      <c r="D54" s="106">
        <v>199274.1</v>
      </c>
      <c r="E54" s="107">
        <f t="shared" si="4"/>
        <v>145.0640228242373</v>
      </c>
      <c r="F54" s="105">
        <v>136146</v>
      </c>
      <c r="G54" s="105">
        <v>173840.6</v>
      </c>
      <c r="H54" s="105">
        <f t="shared" si="5"/>
        <v>127.68689495100848</v>
      </c>
    </row>
    <row r="55" spans="1:8" ht="15.75" x14ac:dyDescent="0.25">
      <c r="A55" s="103" t="s">
        <v>312</v>
      </c>
      <c r="B55" s="64">
        <v>7</v>
      </c>
      <c r="C55" s="105">
        <v>220400</v>
      </c>
      <c r="D55" s="106">
        <v>202953.5</v>
      </c>
      <c r="E55" s="107">
        <f t="shared" si="4"/>
        <v>92.08416515426498</v>
      </c>
      <c r="F55" s="105">
        <v>113000</v>
      </c>
      <c r="G55" s="105">
        <v>80386.75</v>
      </c>
      <c r="H55" s="105">
        <f t="shared" si="5"/>
        <v>71.138716814159295</v>
      </c>
    </row>
    <row r="56" spans="1:8" ht="15.75" x14ac:dyDescent="0.25">
      <c r="A56" s="12" t="s">
        <v>313</v>
      </c>
      <c r="B56" s="65">
        <v>8</v>
      </c>
      <c r="C56" s="105">
        <v>44029.5</v>
      </c>
      <c r="D56" s="106">
        <v>2670</v>
      </c>
      <c r="E56" s="107">
        <f t="shared" si="4"/>
        <v>6.064116103975743</v>
      </c>
      <c r="F56" s="105">
        <v>113000</v>
      </c>
      <c r="G56" s="105">
        <v>80386.75</v>
      </c>
      <c r="H56" s="105">
        <f t="shared" si="5"/>
        <v>71.138716814159295</v>
      </c>
    </row>
    <row r="57" spans="1:8" ht="17.25" x14ac:dyDescent="0.35">
      <c r="A57" s="12" t="s">
        <v>314</v>
      </c>
      <c r="B57" s="64">
        <v>9</v>
      </c>
      <c r="C57" s="150">
        <v>42081.34</v>
      </c>
      <c r="D57" s="106">
        <v>74894</v>
      </c>
      <c r="E57" s="107">
        <f t="shared" si="4"/>
        <v>177.97437058800887</v>
      </c>
      <c r="F57" s="105">
        <v>42081.34</v>
      </c>
      <c r="G57" s="105">
        <v>33606.400000000001</v>
      </c>
      <c r="H57" s="105">
        <f t="shared" si="5"/>
        <v>79.860574782076824</v>
      </c>
    </row>
    <row r="58" spans="1:8" ht="17.25" x14ac:dyDescent="0.35">
      <c r="A58" s="268" t="s">
        <v>114</v>
      </c>
      <c r="B58" s="270"/>
      <c r="C58" s="271">
        <f>SUM(C51:C57)</f>
        <v>1172206.6000000001</v>
      </c>
      <c r="D58" s="272">
        <f>SUM(D51:D57)</f>
        <v>961471.87</v>
      </c>
      <c r="E58" s="107">
        <f t="shared" si="4"/>
        <v>82.022390080383431</v>
      </c>
      <c r="F58" s="273">
        <f>SUM(F51:F57)</f>
        <v>778634.34</v>
      </c>
      <c r="G58" s="273">
        <f>SUM(G51:G57)</f>
        <v>872473.13</v>
      </c>
      <c r="H58" s="105">
        <f t="shared" si="5"/>
        <v>112.05171480107082</v>
      </c>
    </row>
    <row r="59" spans="1:8" ht="15.75" x14ac:dyDescent="0.25">
      <c r="A59" s="173" t="s">
        <v>370</v>
      </c>
      <c r="B59" s="180"/>
      <c r="C59" s="181">
        <f>C50+C58</f>
        <v>8261124</v>
      </c>
      <c r="D59" s="181">
        <f>D50+D58</f>
        <v>7157468.0600000005</v>
      </c>
      <c r="E59" s="107">
        <f t="shared" si="4"/>
        <v>86.640365887257005</v>
      </c>
      <c r="F59" s="181">
        <f>F50+F58</f>
        <v>9835812.4700000007</v>
      </c>
      <c r="G59" s="181">
        <f>G50+G58</f>
        <v>5749018.8799999999</v>
      </c>
      <c r="H59" s="105">
        <f t="shared" si="5"/>
        <v>58.44986265786337</v>
      </c>
    </row>
    <row r="60" spans="1:8" x14ac:dyDescent="0.25">
      <c r="A60" s="35"/>
      <c r="B60" s="35"/>
      <c r="C60" s="35"/>
      <c r="D60" s="35"/>
      <c r="E60" s="35"/>
      <c r="F60" s="35"/>
      <c r="G60" s="35"/>
      <c r="H60" s="35"/>
    </row>
    <row r="61" spans="1:8" x14ac:dyDescent="0.25">
      <c r="A61" s="92" t="s">
        <v>371</v>
      </c>
      <c r="B61" s="87"/>
      <c r="C61" s="108"/>
      <c r="D61" s="108"/>
      <c r="E61" s="107"/>
      <c r="F61" s="105"/>
      <c r="G61" s="105"/>
      <c r="H61" s="105"/>
    </row>
    <row r="62" spans="1:8" ht="15.75" x14ac:dyDescent="0.25">
      <c r="A62" s="2" t="s">
        <v>27</v>
      </c>
      <c r="B62" s="64">
        <v>10</v>
      </c>
      <c r="C62" s="105">
        <v>2592945</v>
      </c>
      <c r="D62" s="106">
        <v>2974666.4</v>
      </c>
      <c r="E62" s="107">
        <f>D62/C62*100</f>
        <v>114.72153863656962</v>
      </c>
      <c r="F62" s="105">
        <v>2604950.4</v>
      </c>
      <c r="G62" s="105">
        <v>2145888.0699999998</v>
      </c>
      <c r="H62" s="105">
        <f>G62/F62*100</f>
        <v>82.377310139955057</v>
      </c>
    </row>
    <row r="63" spans="1:8" ht="15.75" x14ac:dyDescent="0.25">
      <c r="A63" s="6" t="s">
        <v>315</v>
      </c>
      <c r="B63" s="64">
        <v>11</v>
      </c>
      <c r="C63" s="105">
        <v>3926444</v>
      </c>
      <c r="D63" s="106">
        <v>2488188.7400000002</v>
      </c>
      <c r="E63" s="107">
        <f t="shared" ref="E63:E66" si="6">D63/C63*100</f>
        <v>63.370029981326624</v>
      </c>
      <c r="F63" s="105">
        <v>3691846</v>
      </c>
      <c r="G63" s="105">
        <v>2918182.79</v>
      </c>
      <c r="H63" s="105">
        <f t="shared" ref="H63:H66" si="7">G63/F63*100</f>
        <v>79.044001022794561</v>
      </c>
    </row>
    <row r="64" spans="1:8" ht="15.75" x14ac:dyDescent="0.25">
      <c r="A64" s="6" t="s">
        <v>316</v>
      </c>
      <c r="B64" s="64">
        <v>12</v>
      </c>
      <c r="C64" s="105">
        <v>20807</v>
      </c>
      <c r="D64" s="106">
        <v>0</v>
      </c>
      <c r="E64" s="107">
        <f t="shared" si="6"/>
        <v>0</v>
      </c>
      <c r="F64" s="105">
        <v>8900</v>
      </c>
      <c r="G64" s="105">
        <v>834</v>
      </c>
      <c r="H64" s="105">
        <f t="shared" si="7"/>
        <v>9.3707865168539328</v>
      </c>
    </row>
    <row r="65" spans="1:8" ht="15.75" x14ac:dyDescent="0.25">
      <c r="A65" s="6" t="s">
        <v>317</v>
      </c>
      <c r="B65" s="64">
        <v>13</v>
      </c>
      <c r="C65" s="105">
        <v>20500</v>
      </c>
      <c r="D65" s="106">
        <v>5650</v>
      </c>
      <c r="E65" s="107">
        <f t="shared" si="6"/>
        <v>27.560975609756099</v>
      </c>
      <c r="F65" s="105">
        <v>106719</v>
      </c>
      <c r="G65" s="105">
        <v>59735</v>
      </c>
      <c r="H65" s="105">
        <f t="shared" si="7"/>
        <v>55.974100207085897</v>
      </c>
    </row>
    <row r="66" spans="1:8" ht="15.75" x14ac:dyDescent="0.25">
      <c r="A66" s="183" t="s">
        <v>80</v>
      </c>
      <c r="B66" s="180"/>
      <c r="C66" s="181">
        <f>SUM(C62:C65)</f>
        <v>6560696</v>
      </c>
      <c r="D66" s="181">
        <f>SUM(D62:D65)</f>
        <v>5468505.1400000006</v>
      </c>
      <c r="E66" s="107">
        <f t="shared" si="6"/>
        <v>83.352515342884359</v>
      </c>
      <c r="F66" s="283">
        <f>SUM(F62:F65)</f>
        <v>6412415.4000000004</v>
      </c>
      <c r="G66" s="283">
        <f>SUM(G62:G65)</f>
        <v>5124639.8599999994</v>
      </c>
      <c r="H66" s="105">
        <f t="shared" si="7"/>
        <v>79.917465421843985</v>
      </c>
    </row>
    <row r="67" spans="1:8" x14ac:dyDescent="0.25">
      <c r="A67" s="257"/>
      <c r="B67" s="258"/>
      <c r="C67" s="262"/>
      <c r="D67" s="262"/>
      <c r="E67" s="259"/>
      <c r="F67" s="260"/>
      <c r="G67" s="260"/>
      <c r="H67" s="261"/>
    </row>
    <row r="68" spans="1:8" x14ac:dyDescent="0.25">
      <c r="A68" s="189" t="s">
        <v>492</v>
      </c>
      <c r="B68" s="189"/>
      <c r="C68" s="190"/>
      <c r="D68" s="287">
        <f>D59-D66</f>
        <v>1688962.92</v>
      </c>
      <c r="E68" s="190"/>
      <c r="F68" s="189"/>
      <c r="G68" s="190">
        <f>G59-G66</f>
        <v>624379.02000000048</v>
      </c>
      <c r="H68" s="190"/>
    </row>
  </sheetData>
  <pageMargins left="0.7" right="0.7" top="0.75" bottom="0.75" header="0.3" footer="0.3"/>
  <pageSetup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2"/>
  <sheetViews>
    <sheetView topLeftCell="A31" workbookViewId="0">
      <selection activeCell="F20" sqref="F20"/>
    </sheetView>
  </sheetViews>
  <sheetFormatPr defaultRowHeight="15" x14ac:dyDescent="0.25"/>
  <cols>
    <col min="1" max="1" width="46" customWidth="1"/>
    <col min="2" max="2" width="14.7109375" customWidth="1"/>
    <col min="3" max="3" width="16.5703125" customWidth="1"/>
    <col min="4" max="4" width="17.5703125" customWidth="1"/>
    <col min="5" max="5" width="14.7109375" customWidth="1"/>
    <col min="6" max="6" width="12.28515625" bestFit="1" customWidth="1"/>
    <col min="8" max="8" width="11.5703125" bestFit="1" customWidth="1"/>
    <col min="9" max="9" width="13.28515625" bestFit="1" customWidth="1"/>
  </cols>
  <sheetData>
    <row r="2" spans="1:10" x14ac:dyDescent="0.25">
      <c r="A2" s="21" t="s">
        <v>341</v>
      </c>
    </row>
    <row r="3" spans="1:10" ht="15.75" x14ac:dyDescent="0.25">
      <c r="A3" s="68" t="s">
        <v>373</v>
      </c>
      <c r="B3" s="69"/>
      <c r="C3" s="70"/>
      <c r="D3" s="70"/>
    </row>
    <row r="4" spans="1:10" ht="15.75" x14ac:dyDescent="0.25">
      <c r="A4" s="71"/>
      <c r="B4" s="69"/>
      <c r="C4" s="70"/>
      <c r="D4" s="70"/>
    </row>
    <row r="5" spans="1:10" ht="15.75" x14ac:dyDescent="0.25">
      <c r="A5" s="68" t="s">
        <v>63</v>
      </c>
      <c r="B5" s="72" t="s">
        <v>64</v>
      </c>
      <c r="C5" s="73" t="s">
        <v>36</v>
      </c>
      <c r="D5" s="73" t="s">
        <v>2</v>
      </c>
    </row>
    <row r="6" spans="1:10" ht="15.75" x14ac:dyDescent="0.25">
      <c r="A6" s="68"/>
      <c r="B6" s="72"/>
      <c r="C6" s="286">
        <v>2019</v>
      </c>
      <c r="D6" s="286">
        <v>2018</v>
      </c>
    </row>
    <row r="7" spans="1:10" ht="15.75" x14ac:dyDescent="0.25">
      <c r="A7" s="71"/>
      <c r="B7" s="69"/>
      <c r="C7" s="74" t="s">
        <v>374</v>
      </c>
      <c r="D7" s="74" t="s">
        <v>4</v>
      </c>
    </row>
    <row r="8" spans="1:10" x14ac:dyDescent="0.25">
      <c r="A8" s="21" t="s">
        <v>65</v>
      </c>
      <c r="C8" s="31"/>
      <c r="D8" s="31"/>
    </row>
    <row r="9" spans="1:10" ht="15.75" x14ac:dyDescent="0.25">
      <c r="A9" s="6" t="s">
        <v>489</v>
      </c>
      <c r="B9" s="320">
        <v>8</v>
      </c>
      <c r="C9" s="31">
        <v>6195996.1900000004</v>
      </c>
      <c r="D9" s="31">
        <v>2874188.25</v>
      </c>
    </row>
    <row r="10" spans="1:10" x14ac:dyDescent="0.25">
      <c r="A10" t="s">
        <v>66</v>
      </c>
      <c r="B10" s="75" t="s">
        <v>488</v>
      </c>
      <c r="C10" s="224">
        <v>961471.87</v>
      </c>
      <c r="D10" s="224">
        <v>872473.13</v>
      </c>
    </row>
    <row r="11" spans="1:10" ht="17.25" x14ac:dyDescent="0.4">
      <c r="A11" t="s">
        <v>136</v>
      </c>
      <c r="B11" s="75"/>
      <c r="C11" s="226">
        <v>0</v>
      </c>
      <c r="D11" s="225"/>
      <c r="I11" s="276"/>
    </row>
    <row r="12" spans="1:10" x14ac:dyDescent="0.25">
      <c r="A12" s="21" t="s">
        <v>62</v>
      </c>
      <c r="B12" s="75"/>
      <c r="C12" s="76">
        <f>SUM(C9:C11)</f>
        <v>7157468.0600000005</v>
      </c>
      <c r="D12" s="76">
        <f>SUM(D9:D11)</f>
        <v>3746661.38</v>
      </c>
    </row>
    <row r="13" spans="1:10" x14ac:dyDescent="0.25">
      <c r="A13" s="21"/>
      <c r="B13" s="75"/>
      <c r="C13" s="76"/>
      <c r="D13" s="76"/>
    </row>
    <row r="14" spans="1:10" ht="15.75" x14ac:dyDescent="0.25">
      <c r="A14" s="172" t="s">
        <v>67</v>
      </c>
      <c r="B14" s="75"/>
      <c r="C14" s="31"/>
      <c r="D14" s="31"/>
    </row>
    <row r="15" spans="1:10" ht="15.75" x14ac:dyDescent="0.25">
      <c r="A15" s="95" t="s">
        <v>319</v>
      </c>
      <c r="B15" s="63">
        <v>10</v>
      </c>
      <c r="C15" s="31">
        <f>'Cum Rec &amp; Pmt'!D21</f>
        <v>2974666.4</v>
      </c>
      <c r="D15" s="31">
        <v>143530.57</v>
      </c>
      <c r="J15" t="s">
        <v>86</v>
      </c>
    </row>
    <row r="16" spans="1:10" ht="15.75" x14ac:dyDescent="0.25">
      <c r="A16" s="95" t="s">
        <v>315</v>
      </c>
      <c r="B16" s="63">
        <v>11</v>
      </c>
      <c r="C16" s="31">
        <f>'Cum Rec &amp; Pmt'!D22</f>
        <v>2488188.7400000002</v>
      </c>
      <c r="D16" s="31">
        <v>2918182.79</v>
      </c>
    </row>
    <row r="17" spans="1:8" ht="15.75" x14ac:dyDescent="0.25">
      <c r="A17" s="114" t="s">
        <v>316</v>
      </c>
      <c r="B17" s="63">
        <v>12</v>
      </c>
      <c r="C17" s="31">
        <f>'Cum Rec &amp; Pmt'!D23</f>
        <v>0</v>
      </c>
      <c r="D17" s="31">
        <v>834</v>
      </c>
    </row>
    <row r="18" spans="1:8" ht="15.75" x14ac:dyDescent="0.25">
      <c r="A18" s="95" t="s">
        <v>317</v>
      </c>
      <c r="B18" s="63">
        <v>13</v>
      </c>
      <c r="C18" s="31">
        <f>'Cum Rec &amp; Pmt'!D24</f>
        <v>5650</v>
      </c>
      <c r="D18" s="31">
        <v>59735</v>
      </c>
    </row>
    <row r="19" spans="1:8" ht="15.75" x14ac:dyDescent="0.25">
      <c r="A19" s="6"/>
      <c r="B19" s="63"/>
      <c r="C19" s="14"/>
      <c r="D19" s="14"/>
    </row>
    <row r="20" spans="1:8" ht="15.75" x14ac:dyDescent="0.25">
      <c r="A20" s="68" t="s">
        <v>62</v>
      </c>
      <c r="B20" s="78"/>
      <c r="C20" s="76">
        <f>SUM(C15:C19)</f>
        <v>5468505.1400000006</v>
      </c>
      <c r="D20" s="76">
        <f>SUM(D15:D19)</f>
        <v>3122282.36</v>
      </c>
    </row>
    <row r="21" spans="1:8" ht="7.5" customHeight="1" x14ac:dyDescent="0.25">
      <c r="B21" s="75"/>
      <c r="C21" s="31"/>
      <c r="D21" s="31"/>
    </row>
    <row r="22" spans="1:8" ht="15.75" x14ac:dyDescent="0.25">
      <c r="A22" s="68" t="s">
        <v>68</v>
      </c>
      <c r="B22" s="75"/>
      <c r="C22" s="76">
        <f>C12-C20</f>
        <v>1688962.92</v>
      </c>
      <c r="D22" s="76">
        <f>D12-D20</f>
        <v>624379.02</v>
      </c>
      <c r="E22" s="21"/>
    </row>
    <row r="23" spans="1:8" ht="15.75" x14ac:dyDescent="0.25">
      <c r="A23" s="68"/>
      <c r="B23" s="75"/>
      <c r="C23" s="31"/>
      <c r="D23" s="31"/>
      <c r="E23" s="21"/>
    </row>
    <row r="24" spans="1:8" x14ac:dyDescent="0.25">
      <c r="A24" s="263" t="s">
        <v>69</v>
      </c>
      <c r="B24" s="75"/>
      <c r="C24" s="31"/>
      <c r="D24" s="31"/>
    </row>
    <row r="25" spans="1:8" ht="12.75" customHeight="1" x14ac:dyDescent="0.25">
      <c r="A25" s="71" t="s">
        <v>338</v>
      </c>
      <c r="B25" s="75">
        <v>14</v>
      </c>
      <c r="C25" s="31">
        <v>747991.54</v>
      </c>
      <c r="D25" s="31">
        <v>-635747.04</v>
      </c>
    </row>
    <row r="26" spans="1:8" ht="15.75" x14ac:dyDescent="0.25">
      <c r="A26" s="68" t="s">
        <v>70</v>
      </c>
      <c r="B26" s="75"/>
      <c r="C26" s="31"/>
      <c r="D26" s="31"/>
    </row>
    <row r="27" spans="1:8" ht="12.75" customHeight="1" x14ac:dyDescent="0.25">
      <c r="A27" s="79" t="s">
        <v>71</v>
      </c>
      <c r="B27" s="75"/>
      <c r="C27" s="31"/>
      <c r="D27" s="31"/>
    </row>
    <row r="28" spans="1:8" ht="12.75" customHeight="1" x14ac:dyDescent="0.25">
      <c r="A28" s="71" t="s">
        <v>72</v>
      </c>
      <c r="B28" s="75">
        <v>15</v>
      </c>
      <c r="C28" s="31">
        <v>106555.9</v>
      </c>
      <c r="D28" s="31">
        <v>-687955.34</v>
      </c>
    </row>
    <row r="29" spans="1:8" ht="15.75" x14ac:dyDescent="0.25">
      <c r="A29" s="68" t="s">
        <v>62</v>
      </c>
      <c r="B29" s="75"/>
      <c r="C29" s="76">
        <f>SUM(C25:C28)</f>
        <v>854547.44000000006</v>
      </c>
      <c r="D29" s="31">
        <f>D25+D28</f>
        <v>-1323702.3799999999</v>
      </c>
    </row>
    <row r="30" spans="1:8" ht="15.75" x14ac:dyDescent="0.25">
      <c r="A30" s="68" t="s">
        <v>73</v>
      </c>
      <c r="B30" s="75"/>
      <c r="C30" s="31"/>
      <c r="D30" s="31"/>
    </row>
    <row r="31" spans="1:8" ht="15.75" x14ac:dyDescent="0.25">
      <c r="A31" s="79" t="s">
        <v>71</v>
      </c>
      <c r="B31" s="75"/>
      <c r="C31" s="31"/>
      <c r="D31" s="31">
        <v>0</v>
      </c>
    </row>
    <row r="32" spans="1:8" ht="16.5" thickBot="1" x14ac:dyDescent="0.3">
      <c r="A32" s="71" t="s">
        <v>375</v>
      </c>
      <c r="B32" s="75"/>
      <c r="C32" s="77"/>
      <c r="D32" s="77">
        <v>0</v>
      </c>
      <c r="H32" s="276"/>
    </row>
    <row r="33" spans="1:6" x14ac:dyDescent="0.25">
      <c r="A33" s="21" t="s">
        <v>62</v>
      </c>
      <c r="B33" s="75"/>
      <c r="C33" s="76"/>
      <c r="D33" s="76"/>
    </row>
    <row r="34" spans="1:6" x14ac:dyDescent="0.25">
      <c r="A34" s="21" t="s">
        <v>74</v>
      </c>
      <c r="B34" s="75"/>
      <c r="C34" s="76">
        <f>C29+C33</f>
        <v>854547.44000000006</v>
      </c>
      <c r="D34" s="31"/>
    </row>
    <row r="35" spans="1:6" x14ac:dyDescent="0.25">
      <c r="A35" s="21"/>
      <c r="B35" s="75"/>
      <c r="C35" s="31"/>
      <c r="D35" s="31"/>
    </row>
    <row r="36" spans="1:6" ht="15.75" x14ac:dyDescent="0.25">
      <c r="A36" s="68" t="s">
        <v>75</v>
      </c>
      <c r="B36" s="75"/>
      <c r="C36" s="31"/>
      <c r="D36" s="31"/>
    </row>
    <row r="37" spans="1:6" ht="12.75" customHeight="1" thickBot="1" x14ac:dyDescent="0.3">
      <c r="B37" s="75"/>
      <c r="C37" s="77">
        <f>SUM(C36)</f>
        <v>0</v>
      </c>
      <c r="D37" s="77"/>
    </row>
    <row r="38" spans="1:6" ht="16.5" thickBot="1" x14ac:dyDescent="0.3">
      <c r="A38" s="68" t="s">
        <v>76</v>
      </c>
      <c r="B38" s="75"/>
      <c r="C38" s="80">
        <f>C22-C34</f>
        <v>834415.47999999986</v>
      </c>
      <c r="D38" s="80">
        <f>D22+D29</f>
        <v>-699323.35999999987</v>
      </c>
    </row>
    <row r="39" spans="1:6" ht="16.5" thickTop="1" x14ac:dyDescent="0.25">
      <c r="A39" s="68" t="s">
        <v>179</v>
      </c>
      <c r="B39" s="75">
        <v>30</v>
      </c>
      <c r="C39" s="31">
        <v>476105.56</v>
      </c>
      <c r="D39" s="31">
        <v>1175428.92</v>
      </c>
      <c r="F39" s="62">
        <f>F41-F40</f>
        <v>0</v>
      </c>
    </row>
    <row r="40" spans="1:6" ht="16.5" thickBot="1" x14ac:dyDescent="0.3">
      <c r="A40" s="68" t="s">
        <v>376</v>
      </c>
      <c r="B40" s="75">
        <v>30</v>
      </c>
      <c r="C40" s="31">
        <f>C38+C39</f>
        <v>1310521.0399999998</v>
      </c>
      <c r="D40" s="77">
        <f>D38+D39</f>
        <v>476105.56000000006</v>
      </c>
      <c r="F40" s="62"/>
    </row>
    <row r="41" spans="1:6" ht="16.5" thickBot="1" x14ac:dyDescent="0.3">
      <c r="A41" s="68" t="s">
        <v>77</v>
      </c>
      <c r="C41" s="80">
        <f>C40-C39</f>
        <v>834415.47999999975</v>
      </c>
      <c r="D41" s="80">
        <f>D40-D39</f>
        <v>-699323.35999999987</v>
      </c>
      <c r="E41" s="274">
        <f>C41-C38</f>
        <v>0</v>
      </c>
      <c r="F41" s="62"/>
    </row>
    <row r="42" spans="1:6" ht="12" customHeight="1" thickTop="1" x14ac:dyDescent="0.25">
      <c r="C42" s="31"/>
      <c r="D42" s="31"/>
    </row>
    <row r="43" spans="1:6" ht="9.75" customHeight="1" x14ac:dyDescent="0.25">
      <c r="C43" s="31"/>
      <c r="D43" s="31"/>
    </row>
    <row r="44" spans="1:6" ht="15.75" x14ac:dyDescent="0.25">
      <c r="A44" s="71"/>
      <c r="B44" t="s">
        <v>79</v>
      </c>
      <c r="C44" s="31"/>
      <c r="D44" s="31"/>
      <c r="E44" s="62"/>
      <c r="F44" s="62"/>
    </row>
    <row r="45" spans="1:6" x14ac:dyDescent="0.25">
      <c r="A45" s="217"/>
      <c r="B45" t="s">
        <v>85</v>
      </c>
      <c r="D45" s="62"/>
      <c r="E45" s="100"/>
    </row>
    <row r="46" spans="1:6" x14ac:dyDescent="0.25">
      <c r="A46" s="21"/>
      <c r="B46" t="s">
        <v>127</v>
      </c>
      <c r="C46" t="s">
        <v>345</v>
      </c>
      <c r="E46" s="62"/>
    </row>
    <row r="47" spans="1:6" x14ac:dyDescent="0.25">
      <c r="B47" t="s">
        <v>346</v>
      </c>
    </row>
    <row r="49" spans="3:4" x14ac:dyDescent="0.25">
      <c r="C49" s="31"/>
      <c r="D49" s="31"/>
    </row>
    <row r="51" spans="3:4" x14ac:dyDescent="0.25">
      <c r="C51" s="31"/>
      <c r="D51" s="31"/>
    </row>
    <row r="52" spans="3:4" x14ac:dyDescent="0.25">
      <c r="C52" s="31"/>
      <c r="D52" s="31"/>
    </row>
  </sheetData>
  <pageMargins left="0.7" right="0.7" top="0.75" bottom="0.75" header="0.3" footer="0.3"/>
  <pageSetup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1"/>
  <sheetViews>
    <sheetView topLeftCell="A10" workbookViewId="0">
      <selection activeCell="C53" sqref="C53"/>
    </sheetView>
  </sheetViews>
  <sheetFormatPr defaultRowHeight="15" x14ac:dyDescent="0.25"/>
  <cols>
    <col min="1" max="1" width="41.5703125" customWidth="1"/>
    <col min="2" max="2" width="25.85546875" hidden="1" customWidth="1"/>
    <col min="3" max="3" width="16.42578125" style="31" customWidth="1"/>
    <col min="4" max="4" width="15.140625" style="31" customWidth="1"/>
    <col min="5" max="5" width="14.28515625" customWidth="1"/>
  </cols>
  <sheetData>
    <row r="2" spans="1:8" ht="15.75" x14ac:dyDescent="0.25">
      <c r="A2" s="334" t="s">
        <v>156</v>
      </c>
      <c r="B2" s="334"/>
      <c r="C2" s="334"/>
      <c r="D2" s="334"/>
    </row>
    <row r="3" spans="1:8" ht="15.75" x14ac:dyDescent="0.25">
      <c r="A3" s="335" t="s">
        <v>180</v>
      </c>
      <c r="B3" s="335"/>
      <c r="C3" s="335"/>
      <c r="D3" s="335"/>
    </row>
    <row r="4" spans="1:8" ht="15.75" x14ac:dyDescent="0.25">
      <c r="A4" s="334" t="s">
        <v>158</v>
      </c>
      <c r="B4" s="334"/>
      <c r="C4" s="334"/>
      <c r="D4" s="334"/>
    </row>
    <row r="5" spans="1:8" ht="15.75" x14ac:dyDescent="0.25">
      <c r="A5" s="334" t="s">
        <v>157</v>
      </c>
      <c r="B5" s="334"/>
      <c r="C5" s="334"/>
      <c r="D5" s="334"/>
    </row>
    <row r="6" spans="1:8" x14ac:dyDescent="0.25">
      <c r="C6" s="204"/>
      <c r="D6" s="204" t="s">
        <v>116</v>
      </c>
      <c r="E6" s="204" t="s">
        <v>116</v>
      </c>
    </row>
    <row r="7" spans="1:8" x14ac:dyDescent="0.25">
      <c r="B7" s="75"/>
    </row>
    <row r="8" spans="1:8" x14ac:dyDescent="0.25">
      <c r="A8" s="196" t="s">
        <v>117</v>
      </c>
      <c r="E8" s="31">
        <v>2731.82</v>
      </c>
    </row>
    <row r="9" spans="1:8" x14ac:dyDescent="0.25">
      <c r="A9" s="197"/>
    </row>
    <row r="10" spans="1:8" x14ac:dyDescent="0.25">
      <c r="A10" s="97" t="s">
        <v>160</v>
      </c>
      <c r="B10" s="75" t="s">
        <v>123</v>
      </c>
      <c r="D10" s="205"/>
      <c r="E10" s="203"/>
      <c r="H10" t="s">
        <v>130</v>
      </c>
    </row>
    <row r="11" spans="1:8" ht="17.25" x14ac:dyDescent="0.4">
      <c r="A11" s="97" t="s">
        <v>161</v>
      </c>
      <c r="B11" s="75"/>
      <c r="D11" s="248"/>
      <c r="E11" s="99"/>
    </row>
    <row r="12" spans="1:8" ht="17.25" x14ac:dyDescent="0.4">
      <c r="A12" s="97" t="s">
        <v>181</v>
      </c>
      <c r="B12" s="75"/>
      <c r="D12" s="203">
        <v>100</v>
      </c>
      <c r="E12" s="202"/>
    </row>
    <row r="13" spans="1:8" ht="17.25" x14ac:dyDescent="0.4">
      <c r="A13" s="97" t="s">
        <v>182</v>
      </c>
      <c r="B13" s="75"/>
      <c r="D13" s="202">
        <v>19.79</v>
      </c>
      <c r="E13" s="202">
        <v>119.79</v>
      </c>
    </row>
    <row r="14" spans="1:8" ht="17.25" x14ac:dyDescent="0.4">
      <c r="A14" s="97"/>
      <c r="B14" s="75"/>
      <c r="D14" s="99"/>
      <c r="E14" s="98">
        <v>2851.61</v>
      </c>
    </row>
    <row r="15" spans="1:8" ht="17.25" x14ac:dyDescent="0.4">
      <c r="A15" s="97" t="s">
        <v>172</v>
      </c>
      <c r="B15" s="75"/>
      <c r="C15" s="99"/>
      <c r="D15" s="98"/>
      <c r="E15" s="98">
        <v>0.8</v>
      </c>
    </row>
    <row r="16" spans="1:8" ht="15.75" thickBot="1" x14ac:dyDescent="0.3">
      <c r="A16" s="97" t="s">
        <v>143</v>
      </c>
      <c r="B16" s="75"/>
      <c r="D16" s="98"/>
      <c r="E16" s="230">
        <v>2852.41</v>
      </c>
    </row>
    <row r="17" spans="1:4" ht="16.5" thickTop="1" x14ac:dyDescent="0.25">
      <c r="A17" s="164"/>
    </row>
    <row r="18" spans="1:4" ht="15.75" x14ac:dyDescent="0.25">
      <c r="A18" s="164"/>
    </row>
    <row r="19" spans="1:4" x14ac:dyDescent="0.25">
      <c r="A19" t="s">
        <v>119</v>
      </c>
      <c r="D19" s="31" t="s">
        <v>120</v>
      </c>
    </row>
    <row r="24" spans="1:4" x14ac:dyDescent="0.25">
      <c r="A24" t="s">
        <v>171</v>
      </c>
      <c r="D24" t="s">
        <v>345</v>
      </c>
    </row>
    <row r="25" spans="1:4" x14ac:dyDescent="0.25">
      <c r="A25" t="s">
        <v>166</v>
      </c>
      <c r="C25" t="s">
        <v>137</v>
      </c>
      <c r="D25" t="s">
        <v>347</v>
      </c>
    </row>
    <row r="26" spans="1:4" ht="15.75" x14ac:dyDescent="0.25">
      <c r="A26" s="164"/>
    </row>
    <row r="27" spans="1:4" ht="15.75" x14ac:dyDescent="0.25">
      <c r="A27" s="164"/>
    </row>
    <row r="28" spans="1:4" ht="15.75" x14ac:dyDescent="0.25">
      <c r="A28" s="164"/>
    </row>
    <row r="29" spans="1:4" ht="15.75" x14ac:dyDescent="0.25">
      <c r="A29" s="333" t="s">
        <v>164</v>
      </c>
      <c r="B29" s="333"/>
      <c r="C29" s="333"/>
      <c r="D29" s="333"/>
    </row>
    <row r="30" spans="1:4" ht="15.75" x14ac:dyDescent="0.25">
      <c r="A30" s="333" t="s">
        <v>183</v>
      </c>
      <c r="B30" s="333"/>
      <c r="C30" s="333"/>
      <c r="D30" s="333"/>
    </row>
    <row r="31" spans="1:4" ht="15.75" x14ac:dyDescent="0.25">
      <c r="A31" s="333" t="s">
        <v>162</v>
      </c>
      <c r="B31" s="333"/>
      <c r="C31" s="333"/>
      <c r="D31" s="333"/>
    </row>
    <row r="32" spans="1:4" ht="15.75" x14ac:dyDescent="0.25">
      <c r="A32" s="333" t="s">
        <v>163</v>
      </c>
      <c r="B32" s="333"/>
      <c r="C32" s="333"/>
      <c r="D32" s="333"/>
    </row>
    <row r="34" spans="1:10" x14ac:dyDescent="0.25">
      <c r="B34" s="75"/>
      <c r="C34" s="206"/>
      <c r="D34" s="206" t="s">
        <v>116</v>
      </c>
      <c r="E34" s="206" t="s">
        <v>116</v>
      </c>
    </row>
    <row r="35" spans="1:10" ht="15.75" x14ac:dyDescent="0.25">
      <c r="A35" s="198" t="s">
        <v>117</v>
      </c>
      <c r="E35" s="31">
        <v>-12118.79</v>
      </c>
    </row>
    <row r="36" spans="1:10" ht="15.75" x14ac:dyDescent="0.25">
      <c r="A36" s="198"/>
      <c r="E36" s="31"/>
    </row>
    <row r="37" spans="1:10" ht="18.75" thickBot="1" x14ac:dyDescent="0.45">
      <c r="A37" s="198" t="s">
        <v>165</v>
      </c>
      <c r="B37" s="199"/>
      <c r="C37" s="99"/>
      <c r="D37" s="99"/>
      <c r="J37" s="237"/>
    </row>
    <row r="38" spans="1:10" ht="15.75" thickTop="1" x14ac:dyDescent="0.25">
      <c r="A38" t="s">
        <v>167</v>
      </c>
      <c r="B38" s="199"/>
      <c r="D38" s="205"/>
      <c r="E38" s="238"/>
    </row>
    <row r="39" spans="1:10" ht="15.75" x14ac:dyDescent="0.25">
      <c r="A39" s="200" t="s">
        <v>184</v>
      </c>
      <c r="B39" s="199"/>
      <c r="D39" s="98">
        <v>550</v>
      </c>
    </row>
    <row r="40" spans="1:10" ht="18" x14ac:dyDescent="0.4">
      <c r="A40" s="200" t="s">
        <v>185</v>
      </c>
      <c r="B40" s="199"/>
      <c r="D40" s="99">
        <v>110</v>
      </c>
      <c r="E40" s="239">
        <v>660</v>
      </c>
    </row>
    <row r="41" spans="1:10" x14ac:dyDescent="0.25">
      <c r="B41" s="199"/>
    </row>
    <row r="42" spans="1:10" x14ac:dyDescent="0.25">
      <c r="D42" s="98"/>
    </row>
    <row r="43" spans="1:10" x14ac:dyDescent="0.25">
      <c r="D43" s="98"/>
    </row>
    <row r="44" spans="1:10" x14ac:dyDescent="0.25">
      <c r="E44" s="240"/>
    </row>
    <row r="45" spans="1:10" x14ac:dyDescent="0.25">
      <c r="A45" s="336"/>
      <c r="B45" s="336"/>
      <c r="C45" s="336"/>
      <c r="D45" s="336"/>
      <c r="E45" s="242">
        <v>-11458.79</v>
      </c>
    </row>
    <row r="46" spans="1:10" ht="15.75" x14ac:dyDescent="0.25">
      <c r="A46" s="241" t="s">
        <v>172</v>
      </c>
      <c r="B46" s="218"/>
      <c r="C46" s="218"/>
      <c r="D46" s="209"/>
      <c r="E46" s="239">
        <v>20000</v>
      </c>
    </row>
    <row r="47" spans="1:10" ht="15.75" x14ac:dyDescent="0.25">
      <c r="A47" s="337" t="s">
        <v>118</v>
      </c>
      <c r="B47" s="333"/>
      <c r="C47" s="333"/>
      <c r="D47" s="333"/>
      <c r="E47" s="240">
        <v>8541.2099999999991</v>
      </c>
    </row>
    <row r="48" spans="1:10" ht="15.75" x14ac:dyDescent="0.25">
      <c r="A48" s="333"/>
      <c r="B48" s="333"/>
      <c r="C48" s="333"/>
      <c r="D48" s="333"/>
    </row>
    <row r="50" spans="1:11" x14ac:dyDescent="0.25">
      <c r="B50" s="75"/>
      <c r="C50" s="206"/>
    </row>
    <row r="51" spans="1:11" ht="15.75" x14ac:dyDescent="0.25">
      <c r="A51" s="200" t="s">
        <v>171</v>
      </c>
      <c r="C51" s="31" t="s">
        <v>345</v>
      </c>
    </row>
    <row r="52" spans="1:11" ht="15.75" x14ac:dyDescent="0.25">
      <c r="A52" s="200" t="s">
        <v>166</v>
      </c>
      <c r="C52" s="31" t="s">
        <v>350</v>
      </c>
    </row>
    <row r="53" spans="1:11" ht="15.75" x14ac:dyDescent="0.25">
      <c r="A53" s="198"/>
      <c r="B53" s="75"/>
    </row>
    <row r="54" spans="1:11" ht="15" customHeight="1" x14ac:dyDescent="0.25">
      <c r="A54" s="198"/>
    </row>
    <row r="55" spans="1:11" ht="15.75" hidden="1" x14ac:dyDescent="0.25">
      <c r="A55" s="164"/>
    </row>
    <row r="56" spans="1:11" hidden="1" x14ac:dyDescent="0.25">
      <c r="A56" s="195"/>
    </row>
    <row r="57" spans="1:11" ht="15.75" hidden="1" thickBot="1" x14ac:dyDescent="0.3">
      <c r="A57" s="195"/>
      <c r="K57" s="80"/>
    </row>
    <row r="58" spans="1:11" ht="15.75" hidden="1" thickTop="1" x14ac:dyDescent="0.25"/>
    <row r="59" spans="1:11" hidden="1" x14ac:dyDescent="0.25"/>
    <row r="60" spans="1:11" hidden="1" x14ac:dyDescent="0.25"/>
    <row r="61" spans="1:11" hidden="1" x14ac:dyDescent="0.25"/>
    <row r="62" spans="1:11" hidden="1" x14ac:dyDescent="0.25">
      <c r="D62"/>
    </row>
    <row r="63" spans="1:11" hidden="1" x14ac:dyDescent="0.25">
      <c r="C63"/>
      <c r="D63"/>
    </row>
    <row r="64" spans="1:11" hidden="1" x14ac:dyDescent="0.25"/>
    <row r="65" spans="1:5" hidden="1" x14ac:dyDescent="0.25"/>
    <row r="66" spans="1:5" hidden="1" x14ac:dyDescent="0.25"/>
    <row r="67" spans="1:5" ht="15.75" hidden="1" x14ac:dyDescent="0.25">
      <c r="A67" s="334"/>
      <c r="B67" s="334"/>
      <c r="C67" s="334"/>
      <c r="D67" s="334"/>
      <c r="E67" s="334"/>
    </row>
    <row r="68" spans="1:5" ht="15.75" hidden="1" x14ac:dyDescent="0.25">
      <c r="A68" s="334"/>
      <c r="B68" s="334"/>
      <c r="C68" s="334"/>
      <c r="D68" s="334"/>
      <c r="E68" s="334"/>
    </row>
    <row r="69" spans="1:5" ht="15.75" hidden="1" x14ac:dyDescent="0.25">
      <c r="A69" s="334"/>
      <c r="B69" s="334"/>
      <c r="C69" s="334"/>
      <c r="D69" s="334"/>
      <c r="E69" s="334"/>
    </row>
    <row r="70" spans="1:5" ht="15.75" hidden="1" x14ac:dyDescent="0.25">
      <c r="A70" s="334"/>
      <c r="B70" s="334"/>
      <c r="C70" s="334"/>
      <c r="D70" s="334"/>
      <c r="E70" s="334"/>
    </row>
    <row r="71" spans="1:5" hidden="1" x14ac:dyDescent="0.25">
      <c r="A71" s="75"/>
      <c r="B71" s="75"/>
      <c r="C71" s="208"/>
      <c r="D71" s="208"/>
    </row>
    <row r="72" spans="1:5" hidden="1" x14ac:dyDescent="0.25">
      <c r="B72" s="75"/>
      <c r="C72" s="210"/>
      <c r="D72" s="210"/>
    </row>
    <row r="73" spans="1:5" ht="15.75" hidden="1" x14ac:dyDescent="0.25">
      <c r="A73" s="198"/>
      <c r="C73" s="208"/>
      <c r="D73" s="227"/>
    </row>
    <row r="74" spans="1:5" ht="15.75" hidden="1" x14ac:dyDescent="0.25">
      <c r="A74" s="198"/>
      <c r="C74" s="208"/>
      <c r="D74" s="227"/>
    </row>
    <row r="75" spans="1:5" ht="16.5" hidden="1" thickBot="1" x14ac:dyDescent="0.3">
      <c r="A75" s="198"/>
      <c r="C75" s="208"/>
      <c r="D75" s="228"/>
    </row>
    <row r="76" spans="1:5" ht="15.75" x14ac:dyDescent="0.25">
      <c r="A76" s="200"/>
      <c r="C76" s="208"/>
      <c r="D76" s="208"/>
    </row>
    <row r="77" spans="1:5" ht="1.5" customHeight="1" x14ac:dyDescent="0.25">
      <c r="A77" s="200"/>
      <c r="C77" s="208"/>
      <c r="D77" s="208"/>
    </row>
    <row r="78" spans="1:5" ht="15.75" hidden="1" x14ac:dyDescent="0.25">
      <c r="A78" s="200"/>
      <c r="C78" s="208"/>
      <c r="D78" s="208"/>
    </row>
    <row r="79" spans="1:5" ht="15.75" hidden="1" x14ac:dyDescent="0.25">
      <c r="A79" s="200"/>
      <c r="C79" s="208"/>
      <c r="D79" s="208"/>
    </row>
    <row r="80" spans="1:5" hidden="1" x14ac:dyDescent="0.25"/>
    <row r="81" spans="1:4" hidden="1" x14ac:dyDescent="0.25"/>
    <row r="82" spans="1:4" hidden="1" x14ac:dyDescent="0.25"/>
    <row r="83" spans="1:4" hidden="1" x14ac:dyDescent="0.25"/>
    <row r="84" spans="1:4" hidden="1" x14ac:dyDescent="0.25">
      <c r="C84"/>
      <c r="D84"/>
    </row>
    <row r="85" spans="1:4" hidden="1" x14ac:dyDescent="0.25">
      <c r="C85"/>
      <c r="D85"/>
    </row>
    <row r="86" spans="1:4" hidden="1" x14ac:dyDescent="0.25"/>
    <row r="87" spans="1:4" hidden="1" x14ac:dyDescent="0.25"/>
    <row r="88" spans="1:4" hidden="1" x14ac:dyDescent="0.25">
      <c r="A88" s="197"/>
      <c r="B88" s="75"/>
      <c r="D88" s="201"/>
    </row>
    <row r="89" spans="1:4" hidden="1" x14ac:dyDescent="0.25">
      <c r="A89" s="97"/>
      <c r="B89" s="75"/>
    </row>
    <row r="90" spans="1:4" hidden="1" x14ac:dyDescent="0.25"/>
    <row r="91" spans="1:4" ht="15.75" hidden="1" x14ac:dyDescent="0.25">
      <c r="A91" s="164"/>
    </row>
    <row r="92" spans="1:4" ht="15.75" hidden="1" x14ac:dyDescent="0.25">
      <c r="A92" s="164"/>
    </row>
    <row r="93" spans="1:4" ht="15.75" hidden="1" x14ac:dyDescent="0.25">
      <c r="A93" s="164"/>
    </row>
    <row r="94" spans="1:4" hidden="1" x14ac:dyDescent="0.25"/>
    <row r="95" spans="1:4" hidden="1" x14ac:dyDescent="0.25"/>
    <row r="96" spans="1:4" hidden="1" x14ac:dyDescent="0.25"/>
    <row r="97" spans="1:5" hidden="1" x14ac:dyDescent="0.25"/>
    <row r="98" spans="1:5" hidden="1" x14ac:dyDescent="0.25"/>
    <row r="99" spans="1:5" hidden="1" x14ac:dyDescent="0.25"/>
    <row r="100" spans="1:5" ht="1.5" customHeight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t="15.75" hidden="1" x14ac:dyDescent="0.25">
      <c r="A110" s="334"/>
      <c r="B110" s="334"/>
      <c r="C110" s="334"/>
      <c r="D110" s="334"/>
    </row>
    <row r="111" spans="1:5" ht="15.75" hidden="1" x14ac:dyDescent="0.25">
      <c r="A111" s="334"/>
      <c r="B111" s="334"/>
      <c r="C111" s="334"/>
      <c r="D111" s="334"/>
      <c r="E111" s="334"/>
    </row>
    <row r="112" spans="1:5" ht="15.75" hidden="1" x14ac:dyDescent="0.25">
      <c r="A112" s="334"/>
      <c r="B112" s="334"/>
      <c r="C112" s="334"/>
      <c r="D112" s="334"/>
    </row>
    <row r="113" spans="1:4" ht="15.75" hidden="1" x14ac:dyDescent="0.25">
      <c r="A113" s="334"/>
      <c r="B113" s="334"/>
      <c r="C113" s="334"/>
      <c r="D113" s="334"/>
    </row>
    <row r="114" spans="1:4" hidden="1" x14ac:dyDescent="0.25">
      <c r="D114" s="206"/>
    </row>
    <row r="115" spans="1:4" hidden="1" x14ac:dyDescent="0.25">
      <c r="B115" s="75"/>
      <c r="D115" s="206"/>
    </row>
    <row r="116" spans="1:4" ht="15.75" hidden="1" x14ac:dyDescent="0.25">
      <c r="A116" s="198"/>
      <c r="C116" s="76"/>
    </row>
    <row r="117" spans="1:4" ht="15.75" hidden="1" x14ac:dyDescent="0.25">
      <c r="A117" s="200"/>
      <c r="C117" s="76"/>
    </row>
    <row r="118" spans="1:4" ht="1.5" hidden="1" customHeight="1" x14ac:dyDescent="0.25">
      <c r="A118" s="31"/>
      <c r="B118" s="33"/>
      <c r="C118" s="203"/>
      <c r="D118" s="203"/>
    </row>
    <row r="119" spans="1:4" ht="15.75" hidden="1" x14ac:dyDescent="0.25">
      <c r="A119" s="198"/>
      <c r="C119" s="76"/>
      <c r="D119" s="229"/>
    </row>
    <row r="120" spans="1:4" ht="15.75" hidden="1" x14ac:dyDescent="0.25">
      <c r="A120" s="198"/>
      <c r="C120" s="76"/>
    </row>
    <row r="121" spans="1:4" ht="15.75" hidden="1" x14ac:dyDescent="0.25">
      <c r="A121" s="198"/>
      <c r="C121" s="203"/>
      <c r="D121" s="205"/>
    </row>
    <row r="122" spans="1:4" ht="17.25" hidden="1" x14ac:dyDescent="0.4">
      <c r="B122" s="197"/>
      <c r="C122" s="99"/>
      <c r="D122" s="207"/>
    </row>
    <row r="123" spans="1:4" hidden="1" x14ac:dyDescent="0.25"/>
    <row r="124" spans="1:4" hidden="1" x14ac:dyDescent="0.25"/>
    <row r="125" spans="1:4" hidden="1" x14ac:dyDescent="0.25"/>
    <row r="126" spans="1:4" hidden="1" x14ac:dyDescent="0.25"/>
    <row r="127" spans="1:4" hidden="1" x14ac:dyDescent="0.25"/>
    <row r="128" spans="1:4" hidden="1" x14ac:dyDescent="0.25"/>
    <row r="129" spans="1:5" hidden="1" x14ac:dyDescent="0.25">
      <c r="D129"/>
    </row>
    <row r="130" spans="1:5" hidden="1" x14ac:dyDescent="0.25">
      <c r="D130"/>
    </row>
    <row r="131" spans="1:5" hidden="1" x14ac:dyDescent="0.25">
      <c r="D131"/>
    </row>
    <row r="132" spans="1:5" hidden="1" x14ac:dyDescent="0.25">
      <c r="D132"/>
    </row>
    <row r="133" spans="1:5" hidden="1" x14ac:dyDescent="0.25">
      <c r="D133"/>
    </row>
    <row r="134" spans="1:5" hidden="1" x14ac:dyDescent="0.25"/>
    <row r="135" spans="1:5" hidden="1" x14ac:dyDescent="0.25"/>
    <row r="136" spans="1:5" hidden="1" x14ac:dyDescent="0.25"/>
    <row r="137" spans="1:5" ht="2.25" hidden="1" customHeight="1" x14ac:dyDescent="0.25"/>
    <row r="138" spans="1:5" hidden="1" x14ac:dyDescent="0.25"/>
    <row r="139" spans="1:5" hidden="1" x14ac:dyDescent="0.25"/>
    <row r="140" spans="1:5" hidden="1" x14ac:dyDescent="0.25"/>
    <row r="141" spans="1:5" ht="15.75" hidden="1" x14ac:dyDescent="0.25">
      <c r="A141" s="334"/>
      <c r="B141" s="334"/>
      <c r="C141" s="334"/>
      <c r="D141" s="334"/>
    </row>
    <row r="142" spans="1:5" ht="15.75" hidden="1" x14ac:dyDescent="0.25">
      <c r="A142" s="334"/>
      <c r="B142" s="334"/>
      <c r="C142" s="334"/>
      <c r="D142" s="334"/>
      <c r="E142" s="334"/>
    </row>
    <row r="143" spans="1:5" ht="15.75" hidden="1" x14ac:dyDescent="0.25">
      <c r="A143" s="334"/>
      <c r="B143" s="334"/>
      <c r="C143" s="334"/>
      <c r="D143" s="334"/>
    </row>
    <row r="144" spans="1:5" ht="15.75" hidden="1" x14ac:dyDescent="0.25">
      <c r="A144" s="334"/>
      <c r="B144" s="334"/>
      <c r="C144" s="334"/>
      <c r="D144" s="334"/>
    </row>
    <row r="145" spans="1:9" hidden="1" x14ac:dyDescent="0.25">
      <c r="D145" s="206"/>
    </row>
    <row r="146" spans="1:9" hidden="1" x14ac:dyDescent="0.25">
      <c r="B146" s="75"/>
      <c r="D146" s="206"/>
    </row>
    <row r="147" spans="1:9" ht="15.75" hidden="1" x14ac:dyDescent="0.25">
      <c r="A147" s="198"/>
      <c r="C147" s="76"/>
    </row>
    <row r="148" spans="1:9" ht="15.75" hidden="1" x14ac:dyDescent="0.25">
      <c r="A148" s="198"/>
      <c r="C148" s="76"/>
    </row>
    <row r="149" spans="1:9" ht="18" hidden="1" x14ac:dyDescent="0.4">
      <c r="A149" s="198"/>
      <c r="C149" s="76"/>
      <c r="D149" s="99"/>
    </row>
    <row r="150" spans="1:9" ht="16.5" hidden="1" thickBot="1" x14ac:dyDescent="0.3">
      <c r="A150" s="198"/>
      <c r="C150" s="76"/>
      <c r="D150" s="220"/>
    </row>
    <row r="151" spans="1:9" ht="16.5" hidden="1" thickTop="1" x14ac:dyDescent="0.25">
      <c r="A151" s="198"/>
      <c r="C151" s="76"/>
    </row>
    <row r="152" spans="1:9" ht="15.75" hidden="1" x14ac:dyDescent="0.25">
      <c r="A152" s="198"/>
      <c r="C152" s="203"/>
      <c r="D152" s="205"/>
    </row>
    <row r="153" spans="1:9" ht="17.25" hidden="1" x14ac:dyDescent="0.4">
      <c r="B153" s="197"/>
      <c r="C153" s="99"/>
      <c r="D153" s="207"/>
    </row>
    <row r="154" spans="1:9" hidden="1" x14ac:dyDescent="0.25">
      <c r="I154" t="s">
        <v>84</v>
      </c>
    </row>
    <row r="155" spans="1:9" hidden="1" x14ac:dyDescent="0.25"/>
    <row r="156" spans="1:9" ht="14.25" hidden="1" customHeight="1" x14ac:dyDescent="0.25"/>
    <row r="157" spans="1:9" hidden="1" x14ac:dyDescent="0.25"/>
    <row r="158" spans="1:9" hidden="1" x14ac:dyDescent="0.25"/>
    <row r="159" spans="1:9" hidden="1" x14ac:dyDescent="0.25"/>
    <row r="160" spans="1:9" hidden="1" x14ac:dyDescent="0.25">
      <c r="D160"/>
    </row>
    <row r="161" spans="1:4" hidden="1" x14ac:dyDescent="0.25">
      <c r="D161"/>
    </row>
    <row r="162" spans="1:4" hidden="1" x14ac:dyDescent="0.25">
      <c r="D162"/>
    </row>
    <row r="163" spans="1:4" hidden="1" x14ac:dyDescent="0.25">
      <c r="D163"/>
    </row>
    <row r="164" spans="1:4" hidden="1" x14ac:dyDescent="0.25">
      <c r="C164"/>
      <c r="D164"/>
    </row>
    <row r="165" spans="1:4" hidden="1" x14ac:dyDescent="0.25"/>
    <row r="166" spans="1:4" hidden="1" x14ac:dyDescent="0.25"/>
    <row r="167" spans="1:4" hidden="1" x14ac:dyDescent="0.25"/>
    <row r="168" spans="1:4" hidden="1" x14ac:dyDescent="0.25"/>
    <row r="169" spans="1:4" hidden="1" x14ac:dyDescent="0.25"/>
    <row r="170" spans="1:4" hidden="1" x14ac:dyDescent="0.25"/>
    <row r="171" spans="1:4" hidden="1" x14ac:dyDescent="0.25"/>
    <row r="172" spans="1:4" hidden="1" x14ac:dyDescent="0.25"/>
    <row r="173" spans="1:4" hidden="1" x14ac:dyDescent="0.25"/>
    <row r="174" spans="1:4" hidden="1" x14ac:dyDescent="0.25"/>
    <row r="175" spans="1:4" hidden="1" x14ac:dyDescent="0.25"/>
    <row r="176" spans="1:4" ht="15.75" x14ac:dyDescent="0.25">
      <c r="A176" s="334" t="s">
        <v>168</v>
      </c>
      <c r="B176" s="334"/>
      <c r="C176" s="334"/>
      <c r="D176" s="334"/>
    </row>
    <row r="177" spans="1:6" ht="15.75" x14ac:dyDescent="0.25">
      <c r="A177" s="335" t="s">
        <v>180</v>
      </c>
      <c r="B177" s="335"/>
      <c r="C177" s="335"/>
      <c r="D177" s="335"/>
    </row>
    <row r="178" spans="1:6" ht="15.75" x14ac:dyDescent="0.25">
      <c r="A178" s="334" t="s">
        <v>169</v>
      </c>
      <c r="B178" s="334"/>
      <c r="C178" s="334"/>
      <c r="D178" s="334"/>
    </row>
    <row r="179" spans="1:6" ht="15.75" x14ac:dyDescent="0.25">
      <c r="A179" s="334" t="s">
        <v>170</v>
      </c>
      <c r="B179" s="334"/>
      <c r="C179" s="334"/>
      <c r="D179" s="334"/>
    </row>
    <row r="180" spans="1:6" x14ac:dyDescent="0.25">
      <c r="C180" s="204"/>
      <c r="D180" s="204" t="s">
        <v>116</v>
      </c>
      <c r="E180" s="204" t="s">
        <v>116</v>
      </c>
    </row>
    <row r="181" spans="1:6" x14ac:dyDescent="0.25">
      <c r="B181" s="75"/>
    </row>
    <row r="182" spans="1:6" x14ac:dyDescent="0.25">
      <c r="A182" s="196" t="s">
        <v>117</v>
      </c>
      <c r="E182" s="14">
        <v>-773.46</v>
      </c>
    </row>
    <row r="183" spans="1:6" x14ac:dyDescent="0.25">
      <c r="A183" s="196" t="s">
        <v>138</v>
      </c>
      <c r="E183" s="14"/>
    </row>
    <row r="184" spans="1:6" x14ac:dyDescent="0.25">
      <c r="A184" s="97" t="s">
        <v>173</v>
      </c>
      <c r="B184" s="75"/>
      <c r="C184" s="14"/>
      <c r="D184" s="203">
        <v>79.8</v>
      </c>
      <c r="E184" s="219"/>
    </row>
    <row r="185" spans="1:6" x14ac:dyDescent="0.25">
      <c r="A185" s="97" t="s">
        <v>186</v>
      </c>
      <c r="B185" s="75"/>
      <c r="C185" s="14"/>
      <c r="D185" s="203">
        <v>5000</v>
      </c>
      <c r="E185" s="219"/>
    </row>
    <row r="186" spans="1:6" x14ac:dyDescent="0.25">
      <c r="A186" s="97" t="s">
        <v>187</v>
      </c>
      <c r="B186" s="75"/>
      <c r="C186" s="14"/>
      <c r="D186" s="203">
        <v>233.33</v>
      </c>
      <c r="E186" s="219"/>
    </row>
    <row r="187" spans="1:6" ht="17.25" x14ac:dyDescent="0.4">
      <c r="A187" s="97" t="s">
        <v>188</v>
      </c>
      <c r="B187" s="75"/>
      <c r="C187" s="14"/>
      <c r="D187" s="202">
        <v>217.77</v>
      </c>
      <c r="E187" s="243">
        <v>5530.9</v>
      </c>
    </row>
    <row r="188" spans="1:6" x14ac:dyDescent="0.25">
      <c r="A188" s="97"/>
      <c r="B188" s="75"/>
      <c r="C188" s="14"/>
      <c r="D188" s="203"/>
      <c r="E188" s="219"/>
    </row>
    <row r="189" spans="1:6" x14ac:dyDescent="0.25">
      <c r="A189" s="97"/>
      <c r="B189" s="75"/>
      <c r="C189" s="14"/>
      <c r="D189" s="203"/>
      <c r="E189" s="246"/>
    </row>
    <row r="190" spans="1:6" x14ac:dyDescent="0.25">
      <c r="A190" s="197"/>
      <c r="B190" s="75"/>
      <c r="D190" s="203"/>
      <c r="E190" s="247"/>
    </row>
    <row r="191" spans="1:6" ht="18" x14ac:dyDescent="0.4">
      <c r="A191" s="244"/>
      <c r="D191" s="99"/>
      <c r="E191" s="243"/>
      <c r="F191" s="238"/>
    </row>
    <row r="192" spans="1:6" x14ac:dyDescent="0.25">
      <c r="A192" s="245" t="s">
        <v>118</v>
      </c>
      <c r="E192" s="240">
        <v>4757.4399999999996</v>
      </c>
    </row>
    <row r="194" spans="1:4" x14ac:dyDescent="0.25">
      <c r="A194" t="s">
        <v>78</v>
      </c>
      <c r="C194" s="31" t="s">
        <v>174</v>
      </c>
    </row>
    <row r="195" spans="1:4" x14ac:dyDescent="0.25">
      <c r="A195" t="s">
        <v>171</v>
      </c>
      <c r="D195" t="s">
        <v>345</v>
      </c>
    </row>
    <row r="196" spans="1:4" x14ac:dyDescent="0.25">
      <c r="A196" t="s">
        <v>166</v>
      </c>
      <c r="C196" t="s">
        <v>128</v>
      </c>
      <c r="D196" t="s">
        <v>347</v>
      </c>
    </row>
    <row r="205" spans="1:4" ht="15.75" x14ac:dyDescent="0.25">
      <c r="A205" s="333" t="s">
        <v>121</v>
      </c>
      <c r="B205" s="333"/>
      <c r="C205" s="333"/>
      <c r="D205" s="333"/>
    </row>
    <row r="206" spans="1:4" ht="15.75" x14ac:dyDescent="0.25">
      <c r="A206" s="333" t="s">
        <v>144</v>
      </c>
      <c r="B206" s="333"/>
      <c r="C206" s="333"/>
      <c r="D206" s="333"/>
    </row>
    <row r="207" spans="1:4" ht="15.75" x14ac:dyDescent="0.25">
      <c r="A207" s="333" t="s">
        <v>125</v>
      </c>
      <c r="B207" s="333"/>
      <c r="C207" s="333"/>
      <c r="D207" s="333"/>
    </row>
    <row r="208" spans="1:4" ht="15.75" x14ac:dyDescent="0.25">
      <c r="A208" s="333" t="s">
        <v>126</v>
      </c>
      <c r="B208" s="333"/>
      <c r="C208" s="333"/>
      <c r="D208" s="333"/>
    </row>
    <row r="209" spans="1:5" x14ac:dyDescent="0.25">
      <c r="B209" s="75"/>
      <c r="C209" s="206"/>
      <c r="D209" s="206" t="s">
        <v>116</v>
      </c>
      <c r="E209" s="206" t="s">
        <v>116</v>
      </c>
    </row>
    <row r="210" spans="1:5" ht="15.75" x14ac:dyDescent="0.25">
      <c r="A210" s="198" t="s">
        <v>117</v>
      </c>
      <c r="E210" s="31">
        <v>-632.61</v>
      </c>
    </row>
    <row r="211" spans="1:5" ht="15.75" x14ac:dyDescent="0.25">
      <c r="A211" s="200" t="s">
        <v>145</v>
      </c>
      <c r="E211" s="31"/>
    </row>
    <row r="212" spans="1:5" ht="15.75" x14ac:dyDescent="0.25">
      <c r="A212" s="200" t="s">
        <v>150</v>
      </c>
      <c r="C212" s="31" t="s">
        <v>146</v>
      </c>
      <c r="D212" s="31">
        <v>873</v>
      </c>
      <c r="E212" s="31"/>
    </row>
    <row r="213" spans="1:5" ht="15.75" x14ac:dyDescent="0.25">
      <c r="A213" s="200" t="s">
        <v>148</v>
      </c>
      <c r="C213" s="31" t="s">
        <v>147</v>
      </c>
      <c r="D213" s="31">
        <v>47</v>
      </c>
      <c r="E213" s="31"/>
    </row>
    <row r="214" spans="1:5" ht="15.75" x14ac:dyDescent="0.25">
      <c r="A214" s="200" t="s">
        <v>148</v>
      </c>
      <c r="C214" s="31" t="s">
        <v>149</v>
      </c>
      <c r="D214" s="31">
        <v>136.91999999999999</v>
      </c>
      <c r="E214" s="31">
        <f>D214+D213+D212</f>
        <v>1056.92</v>
      </c>
    </row>
    <row r="215" spans="1:5" ht="16.5" thickBot="1" x14ac:dyDescent="0.3">
      <c r="A215" s="198" t="s">
        <v>122</v>
      </c>
      <c r="B215" s="199"/>
      <c r="E215" s="221">
        <f>E210+E214</f>
        <v>424.31000000000006</v>
      </c>
    </row>
    <row r="216" spans="1:5" ht="15.75" thickTop="1" x14ac:dyDescent="0.25">
      <c r="B216" s="199"/>
      <c r="D216" s="205"/>
      <c r="E216" t="s">
        <v>131</v>
      </c>
    </row>
    <row r="217" spans="1:5" x14ac:dyDescent="0.25">
      <c r="A217" t="s">
        <v>119</v>
      </c>
      <c r="D217" s="31" t="s">
        <v>120</v>
      </c>
    </row>
    <row r="220" spans="1:5" x14ac:dyDescent="0.25">
      <c r="A220" t="s">
        <v>349</v>
      </c>
      <c r="D220" t="s">
        <v>345</v>
      </c>
    </row>
    <row r="221" spans="1:5" x14ac:dyDescent="0.25">
      <c r="A221" t="s">
        <v>129</v>
      </c>
      <c r="C221" t="s">
        <v>348</v>
      </c>
      <c r="D221"/>
    </row>
  </sheetData>
  <mergeCells count="31">
    <mergeCell ref="A205:D205"/>
    <mergeCell ref="A206:D206"/>
    <mergeCell ref="A207:D207"/>
    <mergeCell ref="A208:D208"/>
    <mergeCell ref="A144:D144"/>
    <mergeCell ref="A176:D176"/>
    <mergeCell ref="A177:D177"/>
    <mergeCell ref="A178:D178"/>
    <mergeCell ref="A179:D179"/>
    <mergeCell ref="A112:D112"/>
    <mergeCell ref="A113:D113"/>
    <mergeCell ref="A141:D141"/>
    <mergeCell ref="A142:E142"/>
    <mergeCell ref="A143:D143"/>
    <mergeCell ref="A111:E111"/>
    <mergeCell ref="A31:D31"/>
    <mergeCell ref="A32:D32"/>
    <mergeCell ref="A45:D45"/>
    <mergeCell ref="A47:D47"/>
    <mergeCell ref="A48:D48"/>
    <mergeCell ref="A110:D110"/>
    <mergeCell ref="A69:E69"/>
    <mergeCell ref="A70:E70"/>
    <mergeCell ref="A67:E67"/>
    <mergeCell ref="A68:E68"/>
    <mergeCell ref="A30:D30"/>
    <mergeCell ref="A2:D2"/>
    <mergeCell ref="A3:D3"/>
    <mergeCell ref="A4:D4"/>
    <mergeCell ref="A5:D5"/>
    <mergeCell ref="A29:D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NOTES</vt:lpstr>
      <vt:lpstr>Fin Position</vt:lpstr>
      <vt:lpstr>Cum Rec &amp; Pmt</vt:lpstr>
      <vt:lpstr>Cash Flow</vt:lpstr>
      <vt:lpstr>RECON</vt:lpstr>
      <vt:lpstr>NOTES!Print_Area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Accounts</dc:creator>
  <cp:lastModifiedBy>PC</cp:lastModifiedBy>
  <cp:lastPrinted>2020-10-02T09:36:18Z</cp:lastPrinted>
  <dcterms:created xsi:type="dcterms:W3CDTF">2015-01-27T10:45:42Z</dcterms:created>
  <dcterms:modified xsi:type="dcterms:W3CDTF">2020-10-02T10:15:25Z</dcterms:modified>
</cp:coreProperties>
</file>